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8.xml" ContentType="application/vnd.openxmlformats-officedocument.drawingml.chartshapes+xml"/>
  <Override PartName="/xl/drawings/drawing98.xml" ContentType="application/vnd.openxmlformats-officedocument.drawingml.chartshapes+xml"/>
  <Override PartName="/xl/drawings/drawing66.xml" ContentType="application/vnd.openxmlformats-officedocument.drawingml.chartshapes+xml"/>
  <Override PartName="/xl/drawings/drawing89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charts/chart14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16.xml" ContentType="application/vnd.openxmlformats-officedocument.spreadsheetml.worksheet+xml"/>
  <Override PartName="/xl/drawings/drawing9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90.xml" ContentType="application/vnd.openxmlformats-officedocument.drawing+xml"/>
  <Override PartName="/xl/worksheets/sheet17.xml" ContentType="application/vnd.openxmlformats-officedocument.spreadsheetml.worksheet+xml"/>
  <Override PartName="/xl/charts/chart13.xml" ContentType="application/vnd.openxmlformats-officedocument.drawingml.chart+xml"/>
  <Override PartName="/xl/drawings/drawing88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drawings/drawing81.xml" ContentType="application/vnd.openxmlformats-officedocument.drawing+xml"/>
  <Override PartName="/xl/worksheets/sheet1.xml" ContentType="application/vnd.openxmlformats-officedocument.spreadsheetml.worksheet+xml"/>
  <Override PartName="/xl/drawings/drawing8.xml" ContentType="application/vnd.openxmlformats-officedocument.drawing+xml"/>
  <Override PartName="/xl/worksheets/sheet80.xml" ContentType="application/vnd.openxmlformats-officedocument.spreadsheetml.worksheet+xml"/>
  <Override PartName="/xl/drawings/drawing39.xml" ContentType="application/vnd.openxmlformats-officedocument.drawing+xml"/>
  <Override PartName="/xl/worksheets/sheet79.xml" ContentType="application/vnd.openxmlformats-officedocument.spreadsheetml.worksheet+xml"/>
  <Override PartName="/xl/drawings/drawing40.xml" ContentType="application/vnd.openxmlformats-officedocument.drawing+xml"/>
  <Override PartName="/xl/worksheets/sheet78.xml" ContentType="application/vnd.openxmlformats-officedocument.spreadsheetml.worksheet+xml"/>
  <Override PartName="/xl/drawings/drawing41.xml" ContentType="application/vnd.openxmlformats-officedocument.drawing+xml"/>
  <Override PartName="/xl/chartsheets/sheet14.xml" ContentType="application/vnd.openxmlformats-officedocument.spreadsheetml.chartsheet+xml"/>
  <Override PartName="/xl/drawings/drawing42.xml" ContentType="application/vnd.openxmlformats-officedocument.drawing+xml"/>
  <Override PartName="/xl/drawings/drawing38.xml" ContentType="application/vnd.openxmlformats-officedocument.drawing+xml"/>
  <Override PartName="/xl/worksheets/sheet81.xml" ContentType="application/vnd.openxmlformats-officedocument.spreadsheetml.worksheet+xml"/>
  <Override PartName="/xl/drawings/drawing37.xml" ContentType="application/vnd.openxmlformats-officedocument.drawing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worksheets/sheet21.xml" ContentType="application/vnd.openxmlformats-officedocument.spreadsheetml.worksheet+xml"/>
  <Override PartName="/xl/styles.xml" ContentType="application/vnd.openxmlformats-officedocument.spreadsheetml.styles+xml"/>
  <Override PartName="/xl/drawings/drawing35.xml" ContentType="application/vnd.openxmlformats-officedocument.drawing+xml"/>
  <Override PartName="/xl/theme/theme1.xml" ContentType="application/vnd.openxmlformats-officedocument.theme+xml"/>
  <Override PartName="/xl/drawings/drawing36.xml" ContentType="application/vnd.openxmlformats-officedocument.drawing+xml"/>
  <Override PartName="/xl/worksheets/sheet82.xml" ContentType="application/vnd.openxmlformats-officedocument.spreadsheetml.worksheet+xml"/>
  <Override PartName="/xl/worksheets/sheet77.xml" ContentType="application/vnd.openxmlformats-officedocument.spreadsheetml.worksheet+xml"/>
  <Override PartName="/xl/drawings/drawing43.xml" ContentType="application/vnd.openxmlformats-officedocument.drawing+xml"/>
  <Override PartName="/xl/worksheets/sheet76.xml" ContentType="application/vnd.openxmlformats-officedocument.spreadsheetml.worksheet+xml"/>
  <Override PartName="/xl/drawings/drawing49.xml" ContentType="application/vnd.openxmlformats-officedocument.drawing+xml"/>
  <Override PartName="/xl/charts/chart8.xml" ContentType="application/vnd.openxmlformats-officedocument.drawingml.chart+xml"/>
  <Override PartName="/xl/chartsheets/sheet4.xml" ContentType="application/vnd.openxmlformats-officedocument.spreadsheetml.chartsheet+xml"/>
  <Override PartName="/xl/drawings/drawing51.xml" ContentType="application/vnd.openxmlformats-officedocument.drawing+xml"/>
  <Override PartName="/xl/worksheets/sheet70.xml" ContentType="application/vnd.openxmlformats-officedocument.spreadsheetml.worksheet+xml"/>
  <Override PartName="/xl/drawings/drawing52.xml" ContentType="application/vnd.openxmlformats-officedocument.drawing+xml"/>
  <Override PartName="/xl/worksheets/sheet69.xml" ContentType="application/vnd.openxmlformats-officedocument.spreadsheetml.worksheet+xml"/>
  <Override PartName="/xl/worksheets/sheet71.xml" ContentType="application/vnd.openxmlformats-officedocument.spreadsheetml.worksheet+xml"/>
  <Override PartName="/xl/drawings/drawing48.xml" ContentType="application/vnd.openxmlformats-officedocument.drawing+xml"/>
  <Override PartName="/xl/worksheets/sheet72.xml" ContentType="application/vnd.openxmlformats-officedocument.spreadsheetml.worksheet+xml"/>
  <Override PartName="/xl/drawings/drawing44.xml" ContentType="application/vnd.openxmlformats-officedocument.drawing+xml"/>
  <Override PartName="/xl/worksheets/sheet75.xml" ContentType="application/vnd.openxmlformats-officedocument.spreadsheetml.worksheet+xml"/>
  <Override PartName="/xl/drawings/drawing45.xml" ContentType="application/vnd.openxmlformats-officedocument.drawing+xml"/>
  <Override PartName="/xl/worksheets/sheet74.xml" ContentType="application/vnd.openxmlformats-officedocument.spreadsheetml.worksheet+xml"/>
  <Override PartName="/xl/drawings/drawing46.xml" ContentType="application/vnd.openxmlformats-officedocument.drawing+xml"/>
  <Override PartName="/xl/worksheets/sheet73.xml" ContentType="application/vnd.openxmlformats-officedocument.spreadsheetml.worksheet+xml"/>
  <Override PartName="/xl/drawings/drawing47.xml" ContentType="application/vnd.openxmlformats-officedocument.drawing+xml"/>
  <Override PartName="/xl/sharedStrings.xml" ContentType="application/vnd.openxmlformats-officedocument.spreadsheetml.sharedStrings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3.xml" ContentType="application/vnd.openxmlformats-officedocument.drawing+xml"/>
  <Override PartName="/xl/drawings/drawing17.xml" ContentType="application/vnd.openxmlformats-officedocument.drawing+xml"/>
  <Override PartName="/xl/drawings/drawing5.xml" ContentType="application/vnd.openxmlformats-officedocument.drawing+xml"/>
  <Override PartName="/xl/chartsheets/sheet6.xml" ContentType="application/vnd.openxmlformats-officedocument.spreadsheetml.chartsheet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8.xml" ContentType="application/vnd.openxmlformats-officedocument.drawing+xml"/>
  <Override PartName="/xl/drawings/drawing2.xml" ContentType="application/vnd.openxmlformats-officedocument.drawing+xml"/>
  <Override PartName="/xl/drawings/drawing19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5.xml" ContentType="application/vnd.openxmlformats-officedocument.drawingml.chart+xml"/>
  <Override PartName="/xl/worksheets/sheet23.xml" ContentType="application/vnd.openxmlformats-officedocument.spreadsheetml.worksheet+xml"/>
  <Override PartName="/xl/drawings/drawing80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1.xml" ContentType="application/vnd.openxmlformats-officedocument.drawing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heets/sheet5.xml" ContentType="application/vnd.openxmlformats-officedocument.spreadsheetml.chartsheet+xml"/>
  <Override PartName="/xl/drawings/drawing53.xml" ContentType="application/vnd.openxmlformats-officedocument.drawing+xml"/>
  <Override PartName="/xl/chartsheets/sheet13.xml" ContentType="application/vnd.openxmlformats-officedocument.spreadsheetml.chartsheet+xml"/>
  <Override PartName="/xl/drawings/drawing54.xml" ContentType="application/vnd.openxmlformats-officedocument.drawing+xml"/>
  <Override PartName="/xl/worksheets/sheet43.xml" ContentType="application/vnd.openxmlformats-officedocument.spreadsheetml.worksheet+xml"/>
  <Override PartName="/xl/drawings/drawing73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74.xml" ContentType="application/vnd.openxmlformats-officedocument.drawing+xml"/>
  <Override PartName="/xl/chartsheets/sheet8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drawings/drawing72.xml" ContentType="application/vnd.openxmlformats-officedocument.drawing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drawings/drawing71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38.xml" ContentType="application/vnd.openxmlformats-officedocument.spreadsheetml.worksheet+xml"/>
  <Override PartName="/xl/drawings/drawing75.xml" ContentType="application/vnd.openxmlformats-officedocument.drawing+xml"/>
  <Override PartName="/xl/worksheets/sheet37.xml" ContentType="application/vnd.openxmlformats-officedocument.spreadsheetml.worksheet+xml"/>
  <Override PartName="/xl/worksheets/sheet18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79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1.xml" ContentType="application/vnd.openxmlformats-officedocument.spreadsheetml.worksheet+xml"/>
  <Override PartName="/xl/charts/chart12.xml" ContentType="application/vnd.openxmlformats-officedocument.drawingml.chart+xml"/>
  <Override PartName="/xl/worksheets/sheet32.xml" ContentType="application/vnd.openxmlformats-officedocument.spreadsheetml.worksheet+xml"/>
  <Override PartName="/xl/drawings/drawing76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77.xml" ContentType="application/vnd.openxmlformats-officedocument.drawing+xml"/>
  <Override PartName="/xl/worksheets/sheet33.xml" ContentType="application/vnd.openxmlformats-officedocument.spreadsheetml.worksheet+xml"/>
  <Override PartName="/xl/worksheets/sheet1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1.xml" ContentType="application/vnd.openxmlformats-officedocument.spreadsheetml.worksheet+xml"/>
  <Override PartName="/xl/drawings/drawing60.xml" ContentType="application/vnd.openxmlformats-officedocument.drawing+xml"/>
  <Override PartName="/xl/chartsheets/sheet12.xml" ContentType="application/vnd.openxmlformats-officedocument.spreadsheetml.chartsheet+xml"/>
  <Override PartName="/xl/drawings/drawing61.xml" ContentType="application/vnd.openxmlformats-officedocument.drawing+xml"/>
  <Override PartName="/xl/worksheets/sheet60.xml" ContentType="application/vnd.openxmlformats-officedocument.spreadsheetml.worksheet+xml"/>
  <Override PartName="/xl/drawings/drawing62.xml" ContentType="application/vnd.openxmlformats-officedocument.drawing+xml"/>
  <Override PartName="/xl/charts/chart9.xml" ContentType="application/vnd.openxmlformats-officedocument.drawingml.chart+xml"/>
  <Override PartName="/xl/chartsheets/sheet3.xml" ContentType="application/vnd.openxmlformats-officedocument.spreadsheetml.chartsheet+xml"/>
  <Override PartName="/xl/charts/chart11.xml" ContentType="application/vnd.openxmlformats-officedocument.drawingml.chart+xml"/>
  <Override PartName="/xl/drawings/drawing59.xml" ContentType="application/vnd.openxmlformats-officedocument.drawing+xml"/>
  <Override PartName="/xl/worksheets/sheet62.xml" ContentType="application/vnd.openxmlformats-officedocument.spreadsheetml.worksheet+xml"/>
  <Override PartName="/xl/drawings/drawing55.xml" ContentType="application/vnd.openxmlformats-officedocument.drawing+xml"/>
  <Override PartName="/xl/worksheets/sheet66.xml" ContentType="application/vnd.openxmlformats-officedocument.spreadsheetml.worksheet+xml"/>
  <Override PartName="/xl/drawings/drawing56.xml" ContentType="application/vnd.openxmlformats-officedocument.drawing+xml"/>
  <Override PartName="/xl/worksheets/sheet65.xml" ContentType="application/vnd.openxmlformats-officedocument.spreadsheetml.worksheet+xml"/>
  <Override PartName="/xl/drawings/drawing57.xml" ContentType="application/vnd.openxmlformats-officedocument.drawing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4.xml" ContentType="application/vnd.openxmlformats-officedocument.spreadsheetml.worksheet+xml"/>
  <Override PartName="/xl/drawings/drawing68.xml" ContentType="application/vnd.openxmlformats-officedocument.drawing+xml"/>
  <Override PartName="/xl/worksheets/sheet53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2.xml" ContentType="application/vnd.openxmlformats-officedocument.spreadsheetml.worksheet+xml"/>
  <Override PartName="/xl/drawings/drawing69.xml" ContentType="application/vnd.openxmlformats-officedocument.drawing+xml"/>
  <Override PartName="/xl/chartsheets/sheet9.xml" ContentType="application/vnd.openxmlformats-officedocument.spreadsheetml.chartsheet+xml"/>
  <Override PartName="/xl/worksheets/sheet51.xml" ContentType="application/vnd.openxmlformats-officedocument.spreadsheetml.worksheet+xml"/>
  <Override PartName="/xl/worksheets/sheet55.xml" ContentType="application/vnd.openxmlformats-officedocument.spreadsheetml.worksheet+xml"/>
  <Override PartName="/xl/charts/chart10.xml" ContentType="application/vnd.openxmlformats-officedocument.drawingml.chart+xml"/>
  <Override PartName="/xl/drawings/drawing65.xml" ContentType="application/vnd.openxmlformats-officedocument.drawing+xml"/>
  <Override PartName="/xl/worksheets/sheet57.xml" ContentType="application/vnd.openxmlformats-officedocument.spreadsheetml.worksheet+xml"/>
  <Override PartName="/xl/drawings/drawing67.xml" ContentType="application/vnd.openxmlformats-officedocument.drawing+xml"/>
  <Override PartName="/xl/worksheets/sheet56.xml" ContentType="application/vnd.openxmlformats-officedocument.spreadsheetml.worksheet+xml"/>
  <Override PartName="/xl/worksheets/sheet20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965" yWindow="120" windowWidth="13080" windowHeight="10200" tabRatio="889" firstSheet="1" activeTab="2"/>
  </bookViews>
  <sheets>
    <sheet name="المحتويات" sheetId="21" r:id="rId1"/>
    <sheet name="Cont" sheetId="22" r:id="rId2"/>
    <sheet name="Con-GR" sheetId="23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36" r:id="rId15"/>
    <sheet name="B2" sheetId="37" r:id="rId16"/>
    <sheet name="B3" sheetId="38" r:id="rId17"/>
    <sheet name="B4" sheetId="39" r:id="rId18"/>
    <sheet name="B5" sheetId="146" r:id="rId19"/>
    <sheet name="B6-1" sheetId="41" r:id="rId20"/>
    <sheet name="B6-2" sheetId="42" r:id="rId21"/>
    <sheet name="B6-3" sheetId="43" r:id="rId22"/>
    <sheet name="Chart3" sheetId="44" r:id="rId23"/>
    <sheet name="Chart4" sheetId="45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6" r:id="rId45"/>
    <sheet name="B15-3" sheetId="67" r:id="rId46"/>
    <sheet name="Chart8" sheetId="68" r:id="rId47"/>
    <sheet name="B15-4" sheetId="69" r:id="rId48"/>
    <sheet name="B16-1" sheetId="70" r:id="rId49"/>
    <sheet name="B16-2" sheetId="71" r:id="rId50"/>
    <sheet name="B16-3" sheetId="72" r:id="rId51"/>
    <sheet name="B17" sheetId="73" r:id="rId52"/>
    <sheet name="B18" sheetId="74" r:id="rId53"/>
    <sheet name="B19" sheetId="75" r:id="rId54"/>
    <sheet name="chapter3" sheetId="207" r:id="rId55"/>
    <sheet name="Map Deaths" sheetId="161" r:id="rId56"/>
    <sheet name="D-1" sheetId="79" r:id="rId57"/>
    <sheet name="D-2" sheetId="80" r:id="rId58"/>
    <sheet name="D-3" sheetId="81" r:id="rId59"/>
    <sheet name="Chart9" sheetId="82" r:id="rId60"/>
    <sheet name="D-4" sheetId="83" r:id="rId61"/>
    <sheet name="Chart10" sheetId="149" r:id="rId62"/>
    <sheet name="D-5" sheetId="85" r:id="rId63"/>
    <sheet name="D-6" sheetId="86" r:id="rId64"/>
    <sheet name="Chart11" sheetId="87" r:id="rId65"/>
    <sheet name="D-7" sheetId="88" r:id="rId66"/>
    <sheet name="D-8" sheetId="89" r:id="rId67"/>
    <sheet name="D-9-1" sheetId="90" r:id="rId68"/>
    <sheet name="D-9-2" sheetId="91" r:id="rId69"/>
    <sheet name="D-9-3" sheetId="92" r:id="rId70"/>
    <sheet name="D-10" sheetId="93" r:id="rId71"/>
    <sheet name="Chart12" sheetId="94" r:id="rId72"/>
    <sheet name="D-11-1" sheetId="158" r:id="rId73"/>
    <sheet name="D-11-2" sheetId="160" r:id="rId74"/>
    <sheet name="D-11-3" sheetId="159" r:id="rId75"/>
    <sheet name="D-12" sheetId="187" r:id="rId76"/>
    <sheet name="D-13-1" sheetId="177" r:id="rId77"/>
    <sheet name="D-13-2" sheetId="204" r:id="rId78"/>
    <sheet name="D-13-3" sheetId="206" r:id="rId79"/>
    <sheet name="chapter4" sheetId="208" r:id="rId80"/>
    <sheet name="Map Infant Deaths" sheetId="162" r:id="rId81"/>
    <sheet name="ID-1" sheetId="112" r:id="rId82"/>
    <sheet name="Chart13" sheetId="113" r:id="rId83"/>
    <sheet name="ID-2" sheetId="114" r:id="rId84"/>
    <sheet name="ID-3" sheetId="115" r:id="rId85"/>
    <sheet name="ID-4" sheetId="116" r:id="rId86"/>
    <sheet name="ID-5-1" sheetId="117" r:id="rId87"/>
    <sheet name="ID5-2" sheetId="118" r:id="rId88"/>
    <sheet name="ID5-3" sheetId="119" r:id="rId89"/>
    <sheet name="ID-6" sheetId="120" r:id="rId90"/>
    <sheet name="Chart14" sheetId="121" r:id="rId91"/>
    <sheet name="ID-7" sheetId="180" r:id="rId92"/>
    <sheet name="chapter5" sheetId="209" r:id="rId93"/>
    <sheet name="DP-1" sheetId="186" r:id="rId94"/>
    <sheet name="DP-2" sheetId="165" r:id="rId95"/>
    <sheet name="DP-3" sheetId="164" r:id="rId96"/>
  </sheets>
  <definedNames>
    <definedName name="_xlnm.Print_Area" localSheetId="4">'1'!$A$1:$I$18</definedName>
    <definedName name="_xlnm.Print_Area" localSheetId="5">'2'!$A$1:$G$17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28">'B10'!$A$1:$N$15</definedName>
    <definedName name="_xlnm.Print_Area" localSheetId="30">'B11'!$A$1:$K$15</definedName>
    <definedName name="_xlnm.Print_Area" localSheetId="37">'B13-3'!$A$1:$K$18</definedName>
    <definedName name="_xlnm.Print_Area" localSheetId="45">'B15-3'!$A$1:$L$17</definedName>
    <definedName name="_xlnm.Print_Area" localSheetId="51">'B17'!$A$1:$K$21</definedName>
    <definedName name="_xlnm.Print_Area" localSheetId="52">'B18'!$A$1:$M$46</definedName>
    <definedName name="_xlnm.Print_Area" localSheetId="53">'B19'!$A$1:$M$46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'B9'!$A$1:$Q$14</definedName>
    <definedName name="_xlnm.Print_Area" localSheetId="11">chapter2!$A$1:$A$2</definedName>
    <definedName name="_xlnm.Print_Area" localSheetId="54">chapter3!$A$1:$A$2</definedName>
    <definedName name="_xlnm.Print_Area" localSheetId="79">chapter4!$A$1:$A$2</definedName>
    <definedName name="_xlnm.Print_Area" localSheetId="92">chapter5!$A$1:$A$2</definedName>
    <definedName name="_xlnm.Print_Area" localSheetId="1">Cont!$A$1:$D$86</definedName>
    <definedName name="_xlnm.Print_Area" localSheetId="56">'D-1'!$A$1:$M$16</definedName>
    <definedName name="_xlnm.Print_Area" localSheetId="70">'D-10'!$A$1:$Q$14</definedName>
    <definedName name="_xlnm.Print_Area" localSheetId="72">'D-11-1'!$A$1:$N$47</definedName>
    <definedName name="_xlnm.Print_Area" localSheetId="73">'D-11-2'!$A$1:$N$47</definedName>
    <definedName name="_xlnm.Print_Area" localSheetId="74">'D-11-3'!$A$1:$N$47</definedName>
    <definedName name="_xlnm.Print_Area" localSheetId="75">'D-12'!$A$1:$M$23</definedName>
    <definedName name="_xlnm.Print_Area" localSheetId="76">'D-13-1'!$A$1:$X$102</definedName>
    <definedName name="_xlnm.Print_Area" localSheetId="77">'D-13-2'!$A$1:$X$118</definedName>
    <definedName name="_xlnm.Print_Area" localSheetId="78">'D-13-3'!$A$1:$X$118</definedName>
    <definedName name="_xlnm.Print_Area" localSheetId="57">'D-2'!$A$1:$O$16</definedName>
    <definedName name="_xlnm.Print_Area" localSheetId="58">'D-3'!$A$1:$K$19</definedName>
    <definedName name="_xlnm.Print_Area" localSheetId="60">'D-4'!$A$1:$K$33</definedName>
    <definedName name="_xlnm.Print_Area" localSheetId="63">'D-6'!$A$1:$E$12</definedName>
    <definedName name="_xlnm.Print_Area" localSheetId="93">'DP-1'!$A$1:$K$23</definedName>
    <definedName name="_xlnm.Print_Area" localSheetId="94">'DP-2'!$A$1:$K$23</definedName>
    <definedName name="_xlnm.Print_Area" localSheetId="95">'DP-3'!$A$1:$K$22</definedName>
    <definedName name="_xlnm.Print_Area" localSheetId="81">'ID-1'!$A$1:$K$16</definedName>
    <definedName name="_xlnm.Print_Area" localSheetId="89">'ID-6'!$A$1:$E$11</definedName>
    <definedName name="_xlnm.Print_Area" localSheetId="91">'ID-7'!$A$1:$L$34</definedName>
    <definedName name="_xlnm.Print_Area" localSheetId="12">'Map Births'!$A$1:$K$57</definedName>
    <definedName name="_xlnm.Print_Titles" localSheetId="1">Cont!$1:$2</definedName>
    <definedName name="_xlnm.Print_Titles" localSheetId="76">'D-13-1'!$1:$6</definedName>
    <definedName name="_xlnm.Print_Titles" localSheetId="77">'D-13-2'!$1:$6</definedName>
    <definedName name="_xlnm.Print_Titles" localSheetId="78">'D-13-3'!$1:$6</definedName>
    <definedName name="_xlnm.Print_Titles" localSheetId="66">'D-8'!$1:$6</definedName>
    <definedName name="_xlnm.Print_Titles" localSheetId="67">'D-9-1'!$1:$7</definedName>
    <definedName name="_xlnm.Print_Titles" localSheetId="68">'D-9-2'!$1:$7</definedName>
    <definedName name="_xlnm.Print_Titles" localSheetId="69">'D-9-3'!$1:$7</definedName>
    <definedName name="_xlnm.Print_Titles" localSheetId="91">'ID-7'!$1:$6</definedName>
  </definedNames>
  <calcPr calcId="145621"/>
</workbook>
</file>

<file path=xl/calcChain.xml><?xml version="1.0" encoding="utf-8"?>
<calcChain xmlns="http://schemas.openxmlformats.org/spreadsheetml/2006/main">
  <c r="E26" i="88" l="1"/>
  <c r="C26" i="88" s="1"/>
  <c r="D26" i="88"/>
  <c r="C25" i="88"/>
  <c r="C24" i="88"/>
  <c r="C23" i="88"/>
  <c r="C22" i="88"/>
  <c r="C21" i="88"/>
  <c r="C20" i="88"/>
  <c r="C19" i="88"/>
  <c r="C18" i="88"/>
  <c r="C17" i="88"/>
  <c r="C16" i="88"/>
  <c r="C15" i="88"/>
  <c r="C14" i="88"/>
  <c r="C13" i="88"/>
  <c r="C12" i="88"/>
  <c r="C11" i="88"/>
  <c r="C10" i="88"/>
  <c r="C9" i="88"/>
  <c r="C8" i="88"/>
  <c r="C7" i="88"/>
  <c r="D12" i="86"/>
  <c r="C12" i="86"/>
  <c r="B11" i="86"/>
  <c r="B10" i="86"/>
  <c r="B9" i="86"/>
  <c r="B8" i="86"/>
  <c r="B7" i="86"/>
  <c r="B6" i="86"/>
  <c r="B12" i="86" s="1"/>
  <c r="N26" i="85"/>
  <c r="M26" i="85"/>
  <c r="J26" i="85"/>
  <c r="I26" i="85"/>
  <c r="L25" i="85"/>
  <c r="H25" i="85"/>
  <c r="F25" i="85"/>
  <c r="B25" i="85" s="1"/>
  <c r="D25" i="85"/>
  <c r="C25" i="85" s="1"/>
  <c r="L24" i="85"/>
  <c r="H24" i="85"/>
  <c r="F24" i="85"/>
  <c r="D24" i="85"/>
  <c r="L23" i="85"/>
  <c r="K23" i="85" s="1"/>
  <c r="H23" i="85"/>
  <c r="G23" i="85"/>
  <c r="F23" i="85"/>
  <c r="E23" i="85" s="1"/>
  <c r="D23" i="85"/>
  <c r="B23" i="85"/>
  <c r="C23" i="85" s="1"/>
  <c r="L22" i="85"/>
  <c r="H22" i="85"/>
  <c r="F22" i="85"/>
  <c r="D22" i="85"/>
  <c r="B22" i="85" s="1"/>
  <c r="L21" i="85"/>
  <c r="H21" i="85"/>
  <c r="F21" i="85"/>
  <c r="D21" i="85"/>
  <c r="L20" i="85"/>
  <c r="K20" i="85" s="1"/>
  <c r="H20" i="85"/>
  <c r="F20" i="85"/>
  <c r="D20" i="85"/>
  <c r="B20" i="85"/>
  <c r="C20" i="85" s="1"/>
  <c r="L19" i="85"/>
  <c r="H19" i="85"/>
  <c r="F19" i="85"/>
  <c r="D19" i="85"/>
  <c r="L18" i="85"/>
  <c r="H18" i="85"/>
  <c r="F18" i="85"/>
  <c r="B18" i="85" s="1"/>
  <c r="D18" i="85"/>
  <c r="C18" i="85" s="1"/>
  <c r="L17" i="85"/>
  <c r="H17" i="85"/>
  <c r="F17" i="85"/>
  <c r="B17" i="85" s="1"/>
  <c r="D17" i="85"/>
  <c r="L16" i="85"/>
  <c r="H16" i="85"/>
  <c r="F16" i="85"/>
  <c r="D16" i="85"/>
  <c r="L15" i="85"/>
  <c r="K15" i="85" s="1"/>
  <c r="H15" i="85"/>
  <c r="G15" i="85"/>
  <c r="F15" i="85"/>
  <c r="E15" i="85" s="1"/>
  <c r="D15" i="85"/>
  <c r="B15" i="85"/>
  <c r="C15" i="85" s="1"/>
  <c r="L14" i="85"/>
  <c r="H14" i="85"/>
  <c r="F14" i="85"/>
  <c r="D14" i="85"/>
  <c r="B14" i="85" s="1"/>
  <c r="L13" i="85"/>
  <c r="H13" i="85"/>
  <c r="F13" i="85"/>
  <c r="D13" i="85"/>
  <c r="L12" i="85"/>
  <c r="K12" i="85" s="1"/>
  <c r="H12" i="85"/>
  <c r="F12" i="85"/>
  <c r="D12" i="85"/>
  <c r="B12" i="85"/>
  <c r="C12" i="85" s="1"/>
  <c r="L11" i="85"/>
  <c r="H11" i="85"/>
  <c r="F11" i="85"/>
  <c r="D11" i="85"/>
  <c r="L10" i="85"/>
  <c r="H10" i="85"/>
  <c r="F10" i="85"/>
  <c r="B10" i="85" s="1"/>
  <c r="D10" i="85"/>
  <c r="D26" i="85" s="1"/>
  <c r="L9" i="85"/>
  <c r="H9" i="85"/>
  <c r="F9" i="85"/>
  <c r="B9" i="85" s="1"/>
  <c r="D9" i="85"/>
  <c r="C9" i="85" s="1"/>
  <c r="L8" i="85"/>
  <c r="H8" i="85"/>
  <c r="F8" i="85"/>
  <c r="D8" i="85"/>
  <c r="L7" i="85"/>
  <c r="K7" i="85" s="1"/>
  <c r="H7" i="85"/>
  <c r="H26" i="85" s="1"/>
  <c r="G7" i="85"/>
  <c r="F7" i="85"/>
  <c r="F26" i="85" s="1"/>
  <c r="D7" i="85"/>
  <c r="B7" i="85"/>
  <c r="E17" i="85" l="1"/>
  <c r="K17" i="85"/>
  <c r="E19" i="85"/>
  <c r="E10" i="85"/>
  <c r="K10" i="85"/>
  <c r="G10" i="85"/>
  <c r="K14" i="85"/>
  <c r="E14" i="85"/>
  <c r="C14" i="85"/>
  <c r="G17" i="85"/>
  <c r="K19" i="85"/>
  <c r="G21" i="85"/>
  <c r="G14" i="85"/>
  <c r="E25" i="85"/>
  <c r="K25" i="85"/>
  <c r="E18" i="85"/>
  <c r="K18" i="85"/>
  <c r="G18" i="85"/>
  <c r="K22" i="85"/>
  <c r="E22" i="85"/>
  <c r="C22" i="85"/>
  <c r="G25" i="85"/>
  <c r="K9" i="85"/>
  <c r="E9" i="85"/>
  <c r="C13" i="85"/>
  <c r="G9" i="85"/>
  <c r="G22" i="85"/>
  <c r="C17" i="85"/>
  <c r="E24" i="85"/>
  <c r="C7" i="85"/>
  <c r="B8" i="85"/>
  <c r="B16" i="85"/>
  <c r="B24" i="85"/>
  <c r="G20" i="85"/>
  <c r="E7" i="85"/>
  <c r="E12" i="85"/>
  <c r="E20" i="85"/>
  <c r="G12" i="85"/>
  <c r="C10" i="85"/>
  <c r="B11" i="85"/>
  <c r="B19" i="85"/>
  <c r="L26" i="85"/>
  <c r="B13" i="85"/>
  <c r="B21" i="85"/>
  <c r="C11" i="85" l="1"/>
  <c r="G11" i="85"/>
  <c r="G16" i="85"/>
  <c r="C16" i="85"/>
  <c r="K16" i="85"/>
  <c r="G8" i="85"/>
  <c r="C8" i="85"/>
  <c r="K8" i="85"/>
  <c r="E11" i="85"/>
  <c r="K21" i="85"/>
  <c r="E21" i="85"/>
  <c r="B26" i="85"/>
  <c r="E8" i="85"/>
  <c r="K13" i="85"/>
  <c r="E13" i="85"/>
  <c r="G13" i="85"/>
  <c r="E16" i="85"/>
  <c r="C21" i="85"/>
  <c r="K26" i="85"/>
  <c r="K11" i="85"/>
  <c r="C19" i="85"/>
  <c r="G19" i="85"/>
  <c r="G24" i="85"/>
  <c r="C24" i="85"/>
  <c r="K24" i="85"/>
  <c r="C26" i="85" l="1"/>
  <c r="E26" i="85"/>
  <c r="G26" i="85"/>
  <c r="B26" i="210" l="1"/>
  <c r="B20" i="210"/>
  <c r="C26" i="210"/>
  <c r="C25" i="210"/>
  <c r="B25" i="210"/>
  <c r="A25" i="210"/>
  <c r="C24" i="210"/>
  <c r="B24" i="210"/>
  <c r="A24" i="210"/>
  <c r="C23" i="210"/>
  <c r="B23" i="210"/>
  <c r="A23" i="210"/>
  <c r="C22" i="210"/>
  <c r="B22" i="210"/>
  <c r="A22" i="210"/>
  <c r="C21" i="210"/>
  <c r="C27" i="210" s="1"/>
  <c r="B21" i="210"/>
  <c r="B27" i="210" s="1"/>
  <c r="A21" i="210"/>
  <c r="C20" i="210"/>
  <c r="A20" i="210"/>
  <c r="C19" i="210"/>
  <c r="B19" i="210"/>
  <c r="M15" i="210"/>
  <c r="L15" i="210"/>
  <c r="J15" i="210"/>
  <c r="I15" i="210"/>
  <c r="G15" i="210"/>
  <c r="F15" i="210"/>
  <c r="E15" i="210"/>
  <c r="K14" i="210"/>
  <c r="H14" i="210"/>
  <c r="E14" i="210"/>
  <c r="D14" i="210"/>
  <c r="C14" i="210"/>
  <c r="B14" i="210"/>
  <c r="K13" i="210"/>
  <c r="H13" i="210"/>
  <c r="E13" i="210"/>
  <c r="D13" i="210"/>
  <c r="C13" i="210"/>
  <c r="B13" i="210"/>
  <c r="K12" i="210"/>
  <c r="H12" i="210"/>
  <c r="E12" i="210"/>
  <c r="D12" i="210"/>
  <c r="B12" i="210" s="1"/>
  <c r="C12" i="210"/>
  <c r="K11" i="210"/>
  <c r="H11" i="210"/>
  <c r="E11" i="210"/>
  <c r="D11" i="210"/>
  <c r="C11" i="210"/>
  <c r="B11" i="210"/>
  <c r="K10" i="210"/>
  <c r="H10" i="210"/>
  <c r="E10" i="210"/>
  <c r="D10" i="210"/>
  <c r="C10" i="210"/>
  <c r="B10" i="210"/>
  <c r="K9" i="210"/>
  <c r="K15" i="210" s="1"/>
  <c r="H9" i="210"/>
  <c r="E9" i="210"/>
  <c r="D9" i="210"/>
  <c r="C9" i="210"/>
  <c r="B9" i="210"/>
  <c r="K8" i="210"/>
  <c r="H8" i="210"/>
  <c r="E8" i="210"/>
  <c r="D8" i="210"/>
  <c r="B8" i="210" s="1"/>
  <c r="C8" i="210"/>
  <c r="K7" i="210"/>
  <c r="H7" i="210"/>
  <c r="H15" i="210" s="1"/>
  <c r="E7" i="210"/>
  <c r="D7" i="210"/>
  <c r="D15" i="210" s="1"/>
  <c r="C7" i="210"/>
  <c r="C15" i="210" s="1"/>
  <c r="B7" i="210"/>
  <c r="B15" i="210" l="1"/>
  <c r="B22" i="93"/>
  <c r="B17" i="93"/>
  <c r="B18" i="64"/>
  <c r="B19" i="93" l="1"/>
  <c r="G19" i="115" l="1"/>
  <c r="K39" i="160"/>
  <c r="K38" i="160"/>
  <c r="C41" i="158"/>
  <c r="D38" i="158"/>
  <c r="E38" i="158"/>
  <c r="F38" i="158"/>
  <c r="G38" i="158"/>
  <c r="H38" i="158"/>
  <c r="I38" i="158"/>
  <c r="J38" i="158"/>
  <c r="K38" i="158"/>
  <c r="L38" i="158"/>
  <c r="D39" i="158"/>
  <c r="E39" i="158"/>
  <c r="F39" i="158"/>
  <c r="G39" i="158"/>
  <c r="H39" i="158"/>
  <c r="I39" i="158"/>
  <c r="J39" i="158"/>
  <c r="K39" i="158"/>
  <c r="L39" i="158"/>
  <c r="L40" i="158"/>
  <c r="G64" i="91"/>
  <c r="H62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41" i="91"/>
  <c r="C42" i="91"/>
  <c r="C43" i="91"/>
  <c r="C44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C58" i="91"/>
  <c r="C59" i="91"/>
  <c r="C60" i="91"/>
  <c r="C61" i="91"/>
  <c r="C8" i="91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8" i="90"/>
  <c r="C8" i="83"/>
  <c r="D8" i="83"/>
  <c r="B8" i="83" s="1"/>
  <c r="C9" i="83"/>
  <c r="D9" i="83"/>
  <c r="B9" i="83" s="1"/>
  <c r="C10" i="83"/>
  <c r="D10" i="83"/>
  <c r="B10" i="83" s="1"/>
  <c r="C11" i="83"/>
  <c r="D11" i="83"/>
  <c r="B11" i="83" s="1"/>
  <c r="C12" i="83"/>
  <c r="D12" i="83"/>
  <c r="B12" i="83" s="1"/>
  <c r="C13" i="83"/>
  <c r="D13" i="83"/>
  <c r="B13" i="83" s="1"/>
  <c r="C14" i="83"/>
  <c r="D14" i="83"/>
  <c r="C15" i="83"/>
  <c r="D15" i="83"/>
  <c r="C16" i="83"/>
  <c r="D16" i="83"/>
  <c r="B16" i="83" s="1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B7" i="83"/>
  <c r="C7" i="83"/>
  <c r="D7" i="83"/>
  <c r="E8" i="83"/>
  <c r="E9" i="83"/>
  <c r="E10" i="83"/>
  <c r="E11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2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7" i="83"/>
  <c r="F12" i="83"/>
  <c r="G12" i="83"/>
  <c r="I12" i="83"/>
  <c r="J12" i="83"/>
  <c r="B32" i="83" l="1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E12" i="83"/>
  <c r="G7" i="204"/>
  <c r="M7" i="204"/>
  <c r="N7" i="204"/>
  <c r="O7" i="204"/>
  <c r="M8" i="204"/>
  <c r="N8" i="204"/>
  <c r="P7" i="204"/>
  <c r="P8" i="204"/>
  <c r="P116" i="204" s="1"/>
  <c r="F7" i="204"/>
  <c r="F8" i="204"/>
  <c r="F9" i="204"/>
  <c r="M9" i="204"/>
  <c r="N9" i="204"/>
  <c r="O9" i="204"/>
  <c r="P9" i="204"/>
  <c r="M10" i="204"/>
  <c r="M116" i="204" s="1"/>
  <c r="N10" i="204"/>
  <c r="O10" i="204"/>
  <c r="P10" i="204"/>
  <c r="H7" i="204"/>
  <c r="H8" i="204"/>
  <c r="H9" i="204"/>
  <c r="H10" i="204"/>
  <c r="H116" i="204" s="1"/>
  <c r="K8" i="204"/>
  <c r="K116" i="204" s="1"/>
  <c r="K9" i="204"/>
  <c r="K10" i="204"/>
  <c r="R7" i="204"/>
  <c r="R8" i="204"/>
  <c r="R116" i="204" s="1"/>
  <c r="R9" i="204"/>
  <c r="R10" i="204"/>
  <c r="N11" i="204"/>
  <c r="N115" i="204" s="1"/>
  <c r="O11" i="204"/>
  <c r="O115" i="204" s="1"/>
  <c r="O117" i="204" s="1"/>
  <c r="Q7" i="204"/>
  <c r="Q8" i="204"/>
  <c r="Q9" i="204"/>
  <c r="Q10" i="204"/>
  <c r="Q116" i="204" s="1"/>
  <c r="Q11" i="204"/>
  <c r="S7" i="204"/>
  <c r="S115" i="204" s="1"/>
  <c r="S8" i="204"/>
  <c r="S116" i="204" s="1"/>
  <c r="S9" i="204"/>
  <c r="S10" i="204"/>
  <c r="S11" i="204"/>
  <c r="V8" i="204"/>
  <c r="V9" i="204"/>
  <c r="V115" i="204" s="1"/>
  <c r="V10" i="204"/>
  <c r="V11" i="204"/>
  <c r="I7" i="204"/>
  <c r="D7" i="204" s="1"/>
  <c r="I8" i="204"/>
  <c r="I116" i="204" s="1"/>
  <c r="I9" i="204"/>
  <c r="I10" i="204"/>
  <c r="I11" i="204"/>
  <c r="I12" i="204"/>
  <c r="K12" i="204"/>
  <c r="M12" i="204"/>
  <c r="N12" i="204"/>
  <c r="O12" i="204"/>
  <c r="P12" i="204"/>
  <c r="Q12" i="204"/>
  <c r="N13" i="204"/>
  <c r="O13" i="204"/>
  <c r="P13" i="204"/>
  <c r="Q13" i="204"/>
  <c r="R12" i="204"/>
  <c r="S12" i="204"/>
  <c r="R13" i="204"/>
  <c r="S13" i="204"/>
  <c r="R14" i="204"/>
  <c r="S14" i="204"/>
  <c r="H12" i="204"/>
  <c r="H13" i="204"/>
  <c r="J7" i="204"/>
  <c r="J115" i="204" s="1"/>
  <c r="J8" i="204"/>
  <c r="J116" i="204" s="1"/>
  <c r="J9" i="204"/>
  <c r="J10" i="204"/>
  <c r="J11" i="204"/>
  <c r="J12" i="204"/>
  <c r="J13" i="204"/>
  <c r="L7" i="204"/>
  <c r="L115" i="204" s="1"/>
  <c r="L8" i="204"/>
  <c r="L116" i="204" s="1"/>
  <c r="L9" i="204"/>
  <c r="D9" i="204" s="1"/>
  <c r="L10" i="204"/>
  <c r="L11" i="204"/>
  <c r="L12" i="204"/>
  <c r="L13" i="204"/>
  <c r="G9" i="204"/>
  <c r="G10" i="204"/>
  <c r="D10" i="204" s="1"/>
  <c r="G11" i="204"/>
  <c r="G115" i="204" s="1"/>
  <c r="G117" i="204" s="1"/>
  <c r="G12" i="204"/>
  <c r="G13" i="204"/>
  <c r="G14" i="204"/>
  <c r="I14" i="204"/>
  <c r="J14" i="204"/>
  <c r="K14" i="204"/>
  <c r="L14" i="204"/>
  <c r="N14" i="204"/>
  <c r="O14" i="204"/>
  <c r="D14" i="204" s="1"/>
  <c r="P14" i="204"/>
  <c r="G15" i="204"/>
  <c r="H15" i="204"/>
  <c r="I15" i="204"/>
  <c r="J15" i="204"/>
  <c r="K15" i="204"/>
  <c r="K115" i="204" s="1"/>
  <c r="L15" i="204"/>
  <c r="D15" i="204" s="1"/>
  <c r="M15" i="204"/>
  <c r="M115" i="204" s="1"/>
  <c r="M117" i="204" s="1"/>
  <c r="N15" i="204"/>
  <c r="O15" i="204"/>
  <c r="P15" i="204"/>
  <c r="Q15" i="204"/>
  <c r="R15" i="204"/>
  <c r="S15" i="204"/>
  <c r="Q16" i="204"/>
  <c r="R16" i="204"/>
  <c r="S16" i="204"/>
  <c r="V13" i="204"/>
  <c r="V14" i="204"/>
  <c r="V15" i="204"/>
  <c r="G16" i="204"/>
  <c r="H16" i="204"/>
  <c r="I16" i="204"/>
  <c r="J16" i="204"/>
  <c r="K16" i="204"/>
  <c r="L16" i="204"/>
  <c r="M16" i="204"/>
  <c r="N16" i="204"/>
  <c r="O16" i="204"/>
  <c r="N17" i="204"/>
  <c r="O17" i="204"/>
  <c r="G17" i="204"/>
  <c r="D17" i="204" s="1"/>
  <c r="H17" i="204"/>
  <c r="I17" i="204"/>
  <c r="J17" i="204"/>
  <c r="K17" i="204"/>
  <c r="L17" i="204"/>
  <c r="Q17" i="204"/>
  <c r="R17" i="204"/>
  <c r="R115" i="204" s="1"/>
  <c r="R117" i="204" s="1"/>
  <c r="Q18" i="204"/>
  <c r="R18" i="204"/>
  <c r="H18" i="204"/>
  <c r="I18" i="204"/>
  <c r="J18" i="204"/>
  <c r="L18" i="204"/>
  <c r="M18" i="204"/>
  <c r="N18" i="204"/>
  <c r="O18" i="204"/>
  <c r="G19" i="204"/>
  <c r="I19" i="204"/>
  <c r="J19" i="204"/>
  <c r="K19" i="204"/>
  <c r="L19" i="204"/>
  <c r="M19" i="204"/>
  <c r="O19" i="204"/>
  <c r="P19" i="204"/>
  <c r="P115" i="204" s="1"/>
  <c r="P117" i="204" s="1"/>
  <c r="Q19" i="204"/>
  <c r="G20" i="204"/>
  <c r="H20" i="204"/>
  <c r="J20" i="204"/>
  <c r="K20" i="204"/>
  <c r="L20" i="204"/>
  <c r="M20" i="204"/>
  <c r="N20" i="204"/>
  <c r="N116" i="204" s="1"/>
  <c r="O20" i="204"/>
  <c r="Q20" i="204"/>
  <c r="R20" i="204"/>
  <c r="Q21" i="204"/>
  <c r="R21" i="204"/>
  <c r="Q22" i="204"/>
  <c r="R22" i="204"/>
  <c r="Q23" i="204"/>
  <c r="R23" i="204"/>
  <c r="Q24" i="204"/>
  <c r="R24" i="204"/>
  <c r="G21" i="204"/>
  <c r="H21" i="204"/>
  <c r="I21" i="204"/>
  <c r="J21" i="204"/>
  <c r="M21" i="204"/>
  <c r="N21" i="204"/>
  <c r="M22" i="204"/>
  <c r="N22" i="204"/>
  <c r="O21" i="204"/>
  <c r="P21" i="204"/>
  <c r="O22" i="204"/>
  <c r="P22" i="204"/>
  <c r="O23" i="204"/>
  <c r="P23" i="204"/>
  <c r="G22" i="204"/>
  <c r="H22" i="204"/>
  <c r="I22" i="204"/>
  <c r="J22" i="204"/>
  <c r="K22" i="204"/>
  <c r="H23" i="204"/>
  <c r="D23" i="204" s="1"/>
  <c r="I23" i="204"/>
  <c r="L22" i="204"/>
  <c r="L23" i="204"/>
  <c r="G24" i="204"/>
  <c r="H24" i="204"/>
  <c r="I24" i="204"/>
  <c r="K24" i="204"/>
  <c r="N24" i="204"/>
  <c r="O24" i="204"/>
  <c r="J24" i="204"/>
  <c r="J25" i="204"/>
  <c r="G26" i="204"/>
  <c r="H26" i="204"/>
  <c r="L26" i="204"/>
  <c r="M26" i="204"/>
  <c r="F11" i="204"/>
  <c r="F115" i="204" s="1"/>
  <c r="F12" i="204"/>
  <c r="F116" i="204" s="1"/>
  <c r="F117" i="204" s="1"/>
  <c r="F13" i="204"/>
  <c r="F14" i="204"/>
  <c r="F15" i="204"/>
  <c r="F16" i="204"/>
  <c r="D16" i="204" s="1"/>
  <c r="F17" i="204"/>
  <c r="F18" i="204"/>
  <c r="D18" i="204" s="1"/>
  <c r="F19" i="204"/>
  <c r="F20" i="204"/>
  <c r="F21" i="204"/>
  <c r="F22" i="204"/>
  <c r="F23" i="204"/>
  <c r="F24" i="204"/>
  <c r="D24" i="204" s="1"/>
  <c r="F25" i="204"/>
  <c r="F26" i="204"/>
  <c r="D26" i="204" s="1"/>
  <c r="F27" i="204"/>
  <c r="G28" i="204"/>
  <c r="H28" i="204"/>
  <c r="I28" i="204"/>
  <c r="L28" i="204"/>
  <c r="F29" i="204"/>
  <c r="G29" i="204"/>
  <c r="H29" i="204"/>
  <c r="M28" i="204"/>
  <c r="M29" i="204"/>
  <c r="H30" i="204"/>
  <c r="I30" i="204"/>
  <c r="P25" i="204"/>
  <c r="P26" i="204"/>
  <c r="P27" i="204"/>
  <c r="P28" i="204"/>
  <c r="P29" i="204"/>
  <c r="P30" i="204"/>
  <c r="D30" i="204" s="1"/>
  <c r="G31" i="204"/>
  <c r="H31" i="204"/>
  <c r="J31" i="204"/>
  <c r="K31" i="204"/>
  <c r="G32" i="204"/>
  <c r="H32" i="204"/>
  <c r="D32" i="204" s="1"/>
  <c r="I32" i="204"/>
  <c r="J32" i="204"/>
  <c r="K32" i="204"/>
  <c r="L32" i="204"/>
  <c r="M32" i="204"/>
  <c r="F31" i="204"/>
  <c r="F32" i="204"/>
  <c r="F33" i="204"/>
  <c r="K33" i="204"/>
  <c r="D33" i="204" s="1"/>
  <c r="L33" i="204"/>
  <c r="O27" i="204"/>
  <c r="O28" i="204"/>
  <c r="O29" i="204"/>
  <c r="O30" i="204"/>
  <c r="O31" i="204"/>
  <c r="O32" i="204"/>
  <c r="O33" i="204"/>
  <c r="G34" i="204"/>
  <c r="D34" i="204" s="1"/>
  <c r="H34" i="204"/>
  <c r="I34" i="204"/>
  <c r="J34" i="204"/>
  <c r="K34" i="204"/>
  <c r="L34" i="204"/>
  <c r="N26" i="204"/>
  <c r="N27" i="204"/>
  <c r="N28" i="204"/>
  <c r="N29" i="204"/>
  <c r="N30" i="204"/>
  <c r="N31" i="204"/>
  <c r="N32" i="204"/>
  <c r="N33" i="204"/>
  <c r="N34" i="204"/>
  <c r="P32" i="204"/>
  <c r="P33" i="204"/>
  <c r="P34" i="204"/>
  <c r="E7" i="204"/>
  <c r="E8" i="204"/>
  <c r="E9" i="204"/>
  <c r="E10" i="204"/>
  <c r="E11" i="204"/>
  <c r="D11" i="204" s="1"/>
  <c r="E12" i="204"/>
  <c r="D12" i="204" s="1"/>
  <c r="E13" i="204"/>
  <c r="E115" i="204" s="1"/>
  <c r="E14" i="204"/>
  <c r="E15" i="204"/>
  <c r="E16" i="204"/>
  <c r="E17" i="204"/>
  <c r="E18" i="204"/>
  <c r="E19" i="204"/>
  <c r="D19" i="204" s="1"/>
  <c r="E20" i="204"/>
  <c r="D20" i="204" s="1"/>
  <c r="E21" i="204"/>
  <c r="E22" i="204"/>
  <c r="E23" i="204"/>
  <c r="E24" i="204"/>
  <c r="E25" i="204"/>
  <c r="E26" i="204"/>
  <c r="E27" i="204"/>
  <c r="D27" i="204" s="1"/>
  <c r="E28" i="204"/>
  <c r="D28" i="204" s="1"/>
  <c r="E29" i="204"/>
  <c r="E30" i="204"/>
  <c r="E31" i="204"/>
  <c r="E32" i="204"/>
  <c r="E33" i="204"/>
  <c r="E34" i="204"/>
  <c r="E35" i="204"/>
  <c r="D35" i="204" s="1"/>
  <c r="G35" i="204"/>
  <c r="H35" i="204"/>
  <c r="H115" i="204" s="1"/>
  <c r="H117" i="204" s="1"/>
  <c r="I35" i="204"/>
  <c r="J35" i="204"/>
  <c r="K35" i="204"/>
  <c r="L35" i="204"/>
  <c r="M35" i="204"/>
  <c r="N35" i="204"/>
  <c r="O35" i="204"/>
  <c r="P35" i="204"/>
  <c r="L37" i="204"/>
  <c r="M37" i="204"/>
  <c r="L38" i="204"/>
  <c r="M38" i="204"/>
  <c r="L39" i="204"/>
  <c r="M39" i="204"/>
  <c r="L40" i="204"/>
  <c r="M40" i="204"/>
  <c r="L41" i="204"/>
  <c r="M41" i="204"/>
  <c r="O37" i="204"/>
  <c r="Q26" i="204"/>
  <c r="Q27" i="204"/>
  <c r="Q28" i="204"/>
  <c r="Q29" i="204"/>
  <c r="Q30" i="204"/>
  <c r="Q31" i="204"/>
  <c r="Q32" i="204"/>
  <c r="Q33" i="204"/>
  <c r="Q34" i="204"/>
  <c r="Q35" i="204"/>
  <c r="Q36" i="204"/>
  <c r="Q37" i="204"/>
  <c r="P37" i="204"/>
  <c r="P38" i="204"/>
  <c r="I37" i="204"/>
  <c r="I38" i="204"/>
  <c r="I39" i="204"/>
  <c r="P39" i="204"/>
  <c r="Q39" i="204"/>
  <c r="P40" i="204"/>
  <c r="Q40" i="204"/>
  <c r="P41" i="204"/>
  <c r="Q41" i="204"/>
  <c r="P42" i="204"/>
  <c r="Q42" i="204"/>
  <c r="P43" i="204"/>
  <c r="Q43" i="204"/>
  <c r="P44" i="204"/>
  <c r="Q44" i="204"/>
  <c r="P45" i="204"/>
  <c r="Q45" i="204"/>
  <c r="P46" i="204"/>
  <c r="Q46" i="204"/>
  <c r="J37" i="204"/>
  <c r="J38" i="204"/>
  <c r="J39" i="204"/>
  <c r="D39" i="204" s="1"/>
  <c r="J40" i="204"/>
  <c r="I41" i="204"/>
  <c r="J41" i="204"/>
  <c r="E37" i="204"/>
  <c r="E38" i="204"/>
  <c r="E39" i="204"/>
  <c r="E40" i="204"/>
  <c r="D40" i="204" s="1"/>
  <c r="E41" i="204"/>
  <c r="D41" i="204" s="1"/>
  <c r="E42" i="204"/>
  <c r="D42" i="204" s="1"/>
  <c r="G37" i="204"/>
  <c r="G38" i="204"/>
  <c r="G39" i="204"/>
  <c r="G40" i="204"/>
  <c r="G41" i="204"/>
  <c r="G42" i="204"/>
  <c r="N37" i="204"/>
  <c r="N38" i="204"/>
  <c r="N39" i="204"/>
  <c r="N40" i="204"/>
  <c r="N41" i="204"/>
  <c r="N42" i="204"/>
  <c r="M43" i="204"/>
  <c r="N43" i="204"/>
  <c r="M44" i="204"/>
  <c r="N44" i="204"/>
  <c r="M45" i="204"/>
  <c r="N45" i="204"/>
  <c r="M46" i="204"/>
  <c r="N46" i="204"/>
  <c r="F35" i="204"/>
  <c r="F36" i="204"/>
  <c r="D36" i="204" s="1"/>
  <c r="F37" i="204"/>
  <c r="F38" i="204"/>
  <c r="D38" i="204" s="1"/>
  <c r="F39" i="204"/>
  <c r="F40" i="204"/>
  <c r="F41" i="204"/>
  <c r="F42" i="204"/>
  <c r="F43" i="204"/>
  <c r="F44" i="204"/>
  <c r="D44" i="204" s="1"/>
  <c r="F45" i="204"/>
  <c r="F46" i="204"/>
  <c r="D46" i="204" s="1"/>
  <c r="H37" i="204"/>
  <c r="H38" i="204"/>
  <c r="H39" i="204"/>
  <c r="H40" i="204"/>
  <c r="H41" i="204"/>
  <c r="H42" i="204"/>
  <c r="H43" i="204"/>
  <c r="D43" i="204" s="1"/>
  <c r="H44" i="204"/>
  <c r="H45" i="204"/>
  <c r="H46" i="204"/>
  <c r="E44" i="204"/>
  <c r="E45" i="204"/>
  <c r="E46" i="204"/>
  <c r="E47" i="204"/>
  <c r="G44" i="204"/>
  <c r="G45" i="204"/>
  <c r="G46" i="204"/>
  <c r="G47" i="204"/>
  <c r="I44" i="204"/>
  <c r="I45" i="204"/>
  <c r="I46" i="204"/>
  <c r="I47" i="204"/>
  <c r="L43" i="204"/>
  <c r="L44" i="204"/>
  <c r="L45" i="204"/>
  <c r="L46" i="204"/>
  <c r="L47" i="204"/>
  <c r="E48" i="204"/>
  <c r="D48" i="204" s="1"/>
  <c r="F48" i="204"/>
  <c r="G48" i="204"/>
  <c r="H48" i="204"/>
  <c r="J43" i="204"/>
  <c r="J44" i="204"/>
  <c r="J45" i="204"/>
  <c r="J46" i="204"/>
  <c r="J47" i="204"/>
  <c r="J48" i="204"/>
  <c r="L48" i="204"/>
  <c r="M48" i="204"/>
  <c r="L49" i="204"/>
  <c r="M49" i="204"/>
  <c r="L50" i="204"/>
  <c r="M50" i="204"/>
  <c r="E49" i="204"/>
  <c r="F49" i="204"/>
  <c r="E50" i="204"/>
  <c r="D50" i="204" s="1"/>
  <c r="F50" i="204"/>
  <c r="E51" i="204"/>
  <c r="D51" i="204" s="1"/>
  <c r="F51" i="204"/>
  <c r="E52" i="204"/>
  <c r="F52" i="204"/>
  <c r="E53" i="204"/>
  <c r="F53" i="204"/>
  <c r="E54" i="204"/>
  <c r="F54" i="204"/>
  <c r="I49" i="204"/>
  <c r="D49" i="204" s="1"/>
  <c r="J49" i="204"/>
  <c r="H50" i="204"/>
  <c r="I50" i="204"/>
  <c r="Q48" i="204"/>
  <c r="Q49" i="204"/>
  <c r="Q50" i="204"/>
  <c r="P48" i="204"/>
  <c r="P49" i="204"/>
  <c r="P50" i="204"/>
  <c r="P51" i="204"/>
  <c r="R26" i="204"/>
  <c r="R27" i="204"/>
  <c r="R28" i="204"/>
  <c r="R29" i="204"/>
  <c r="R30" i="204"/>
  <c r="R31" i="204"/>
  <c r="D31" i="204" s="1"/>
  <c r="R32" i="204"/>
  <c r="R33" i="204"/>
  <c r="R34" i="204"/>
  <c r="R35" i="204"/>
  <c r="R36" i="204"/>
  <c r="R37" i="204"/>
  <c r="R38" i="204"/>
  <c r="R39" i="204"/>
  <c r="R40" i="204"/>
  <c r="R41" i="204"/>
  <c r="R42" i="204"/>
  <c r="R43" i="204"/>
  <c r="R44" i="204"/>
  <c r="R45" i="204"/>
  <c r="R46" i="204"/>
  <c r="R47" i="204"/>
  <c r="D47" i="204" s="1"/>
  <c r="R48" i="204"/>
  <c r="R49" i="204"/>
  <c r="R50" i="204"/>
  <c r="R51" i="204"/>
  <c r="J52" i="204"/>
  <c r="L52" i="204"/>
  <c r="M52" i="204"/>
  <c r="P52" i="204"/>
  <c r="Q52" i="204"/>
  <c r="R52" i="204"/>
  <c r="T7" i="204"/>
  <c r="T8" i="204"/>
  <c r="T116" i="204" s="1"/>
  <c r="T9" i="204"/>
  <c r="T10" i="204"/>
  <c r="T11" i="204"/>
  <c r="T115" i="204" s="1"/>
  <c r="T117" i="204" s="1"/>
  <c r="T12" i="204"/>
  <c r="T13" i="204"/>
  <c r="T14" i="204"/>
  <c r="T15" i="204"/>
  <c r="T16" i="204"/>
  <c r="T17" i="204"/>
  <c r="T18" i="204"/>
  <c r="T19" i="204"/>
  <c r="T20" i="204"/>
  <c r="T21" i="204"/>
  <c r="T22" i="204"/>
  <c r="T23" i="204"/>
  <c r="T24" i="204"/>
  <c r="T25" i="204"/>
  <c r="T26" i="204"/>
  <c r="T27" i="204"/>
  <c r="T28" i="204"/>
  <c r="T29" i="204"/>
  <c r="T30" i="204"/>
  <c r="T31" i="204"/>
  <c r="T32" i="204"/>
  <c r="T33" i="204"/>
  <c r="T34" i="204"/>
  <c r="T35" i="204"/>
  <c r="T36" i="204"/>
  <c r="T37" i="204"/>
  <c r="T38" i="204"/>
  <c r="T39" i="204"/>
  <c r="T40" i="204"/>
  <c r="T41" i="204"/>
  <c r="T42" i="204"/>
  <c r="T43" i="204"/>
  <c r="T44" i="204"/>
  <c r="T45" i="204"/>
  <c r="T46" i="204"/>
  <c r="T47" i="204"/>
  <c r="T48" i="204"/>
  <c r="T49" i="204"/>
  <c r="T50" i="204"/>
  <c r="T51" i="204"/>
  <c r="T52" i="204"/>
  <c r="H52" i="204"/>
  <c r="H53" i="204"/>
  <c r="K37" i="204"/>
  <c r="K38" i="204"/>
  <c r="K39" i="204"/>
  <c r="K40" i="204"/>
  <c r="K41" i="204"/>
  <c r="K42" i="204"/>
  <c r="K43" i="204"/>
  <c r="K44" i="204"/>
  <c r="K45" i="204"/>
  <c r="K46" i="204"/>
  <c r="K47" i="204"/>
  <c r="K48" i="204"/>
  <c r="K49" i="204"/>
  <c r="K50" i="204"/>
  <c r="K51" i="204"/>
  <c r="K52" i="204"/>
  <c r="K53" i="204"/>
  <c r="V18" i="204"/>
  <c r="V116" i="204" s="1"/>
  <c r="V19" i="204"/>
  <c r="V20" i="204"/>
  <c r="V21" i="204"/>
  <c r="V22" i="204"/>
  <c r="D22" i="204" s="1"/>
  <c r="V23" i="204"/>
  <c r="V24" i="204"/>
  <c r="V25" i="204"/>
  <c r="V26" i="204"/>
  <c r="V27" i="204"/>
  <c r="V28" i="204"/>
  <c r="V29" i="204"/>
  <c r="V30" i="204"/>
  <c r="V31" i="204"/>
  <c r="V32" i="204"/>
  <c r="V33" i="204"/>
  <c r="V34" i="204"/>
  <c r="V35" i="204"/>
  <c r="V36" i="204"/>
  <c r="V37" i="204"/>
  <c r="V38" i="204"/>
  <c r="V39" i="204"/>
  <c r="V40" i="204"/>
  <c r="V41" i="204"/>
  <c r="V42" i="204"/>
  <c r="V43" i="204"/>
  <c r="V44" i="204"/>
  <c r="V45" i="204"/>
  <c r="V46" i="204"/>
  <c r="V47" i="204"/>
  <c r="V48" i="204"/>
  <c r="V49" i="204"/>
  <c r="V50" i="204"/>
  <c r="V51" i="204"/>
  <c r="V52" i="204"/>
  <c r="V53" i="204"/>
  <c r="J54" i="204"/>
  <c r="D54" i="204" s="1"/>
  <c r="K54" i="204"/>
  <c r="L54" i="204"/>
  <c r="M54" i="204"/>
  <c r="O39" i="204"/>
  <c r="O40" i="204"/>
  <c r="O41" i="204"/>
  <c r="O42" i="204"/>
  <c r="O43" i="204"/>
  <c r="O44" i="204"/>
  <c r="O45" i="204"/>
  <c r="O46" i="204"/>
  <c r="O47" i="204"/>
  <c r="O48" i="204"/>
  <c r="O49" i="204"/>
  <c r="O50" i="204"/>
  <c r="O51" i="204"/>
  <c r="O52" i="204"/>
  <c r="O53" i="204"/>
  <c r="O54" i="204"/>
  <c r="Q54" i="204"/>
  <c r="R54" i="204"/>
  <c r="U7" i="204"/>
  <c r="U8" i="204"/>
  <c r="U116" i="204" s="1"/>
  <c r="U9" i="204"/>
  <c r="U115" i="204" s="1"/>
  <c r="U117" i="204" s="1"/>
  <c r="U10" i="204"/>
  <c r="U11" i="204"/>
  <c r="U12" i="204"/>
  <c r="U13" i="204"/>
  <c r="U14" i="204"/>
  <c r="U15" i="204"/>
  <c r="U16" i="204"/>
  <c r="U17" i="204"/>
  <c r="U18" i="204"/>
  <c r="U19" i="204"/>
  <c r="U20" i="204"/>
  <c r="U21" i="204"/>
  <c r="U22" i="204"/>
  <c r="U23" i="204"/>
  <c r="U24" i="204"/>
  <c r="U25" i="204"/>
  <c r="D25" i="204" s="1"/>
  <c r="U26" i="204"/>
  <c r="U27" i="204"/>
  <c r="U28" i="204"/>
  <c r="U29" i="204"/>
  <c r="U30" i="204"/>
  <c r="U31" i="204"/>
  <c r="U32" i="204"/>
  <c r="U33" i="204"/>
  <c r="U34" i="204"/>
  <c r="U35" i="204"/>
  <c r="U36" i="204"/>
  <c r="U37" i="204"/>
  <c r="U38" i="204"/>
  <c r="U39" i="204"/>
  <c r="U40" i="204"/>
  <c r="U41" i="204"/>
  <c r="U42" i="204"/>
  <c r="U43" i="204"/>
  <c r="U44" i="204"/>
  <c r="U45" i="204"/>
  <c r="U46" i="204"/>
  <c r="U47" i="204"/>
  <c r="U48" i="204"/>
  <c r="U49" i="204"/>
  <c r="U50" i="204"/>
  <c r="U51" i="204"/>
  <c r="U52" i="204"/>
  <c r="U53" i="204"/>
  <c r="U54" i="204"/>
  <c r="G50" i="204"/>
  <c r="G51" i="204"/>
  <c r="G52" i="204"/>
  <c r="D52" i="204" s="1"/>
  <c r="G53" i="204"/>
  <c r="G54" i="204"/>
  <c r="G55" i="204"/>
  <c r="N48" i="204"/>
  <c r="N49" i="204"/>
  <c r="N50" i="204"/>
  <c r="N51" i="204"/>
  <c r="N52" i="204"/>
  <c r="N53" i="204"/>
  <c r="N54" i="204"/>
  <c r="N55" i="204"/>
  <c r="P54" i="204"/>
  <c r="P55" i="204"/>
  <c r="E56" i="204"/>
  <c r="D56" i="204" s="1"/>
  <c r="F56" i="204"/>
  <c r="E57" i="204"/>
  <c r="D57" i="204" s="1"/>
  <c r="F57" i="204"/>
  <c r="E58" i="204"/>
  <c r="F58" i="204"/>
  <c r="H56" i="204"/>
  <c r="O56" i="204"/>
  <c r="R56" i="204"/>
  <c r="H57" i="204"/>
  <c r="I57" i="204"/>
  <c r="J57" i="204"/>
  <c r="K57" i="204"/>
  <c r="L57" i="204"/>
  <c r="M57" i="204"/>
  <c r="N57" i="204"/>
  <c r="L58" i="204"/>
  <c r="D58" i="204" s="1"/>
  <c r="M58" i="204"/>
  <c r="N58" i="204"/>
  <c r="O57" i="204"/>
  <c r="P57" i="204"/>
  <c r="Q57" i="204"/>
  <c r="R57" i="204"/>
  <c r="O58" i="204"/>
  <c r="P58" i="204"/>
  <c r="Q58" i="204"/>
  <c r="R58" i="204"/>
  <c r="O59" i="204"/>
  <c r="P59" i="204"/>
  <c r="Q59" i="204"/>
  <c r="R59" i="204"/>
  <c r="O60" i="204"/>
  <c r="P60" i="204"/>
  <c r="Q60" i="204"/>
  <c r="R60" i="204"/>
  <c r="H58" i="204"/>
  <c r="I58" i="204"/>
  <c r="J58" i="204"/>
  <c r="G57" i="204"/>
  <c r="G58" i="204"/>
  <c r="G59" i="204"/>
  <c r="D59" i="204" s="1"/>
  <c r="M60" i="204"/>
  <c r="D60" i="204" s="1"/>
  <c r="E61" i="204"/>
  <c r="F61" i="204"/>
  <c r="G61" i="204"/>
  <c r="H61" i="204"/>
  <c r="E62" i="204"/>
  <c r="F62" i="204"/>
  <c r="G62" i="204"/>
  <c r="H62" i="204"/>
  <c r="E63" i="204"/>
  <c r="D63" i="204" s="1"/>
  <c r="F63" i="204"/>
  <c r="G63" i="204"/>
  <c r="H63" i="204"/>
  <c r="E64" i="204"/>
  <c r="D64" i="204" s="1"/>
  <c r="F64" i="204"/>
  <c r="G64" i="204"/>
  <c r="H64" i="204"/>
  <c r="J61" i="204"/>
  <c r="K61" i="204"/>
  <c r="L61" i="204"/>
  <c r="M61" i="204"/>
  <c r="N61" i="204"/>
  <c r="O61" i="204"/>
  <c r="P61" i="204"/>
  <c r="J62" i="204"/>
  <c r="K62" i="204"/>
  <c r="D62" i="204" s="1"/>
  <c r="L62" i="204"/>
  <c r="M62" i="204"/>
  <c r="N62" i="204"/>
  <c r="O62" i="204"/>
  <c r="P62" i="204"/>
  <c r="Q62" i="204"/>
  <c r="R62" i="204"/>
  <c r="Q63" i="204"/>
  <c r="R63" i="204"/>
  <c r="Q64" i="204"/>
  <c r="R64" i="204"/>
  <c r="Q65" i="204"/>
  <c r="R65" i="204"/>
  <c r="J63" i="204"/>
  <c r="K63" i="204"/>
  <c r="L63" i="204"/>
  <c r="M63" i="204"/>
  <c r="N63" i="204"/>
  <c r="O63" i="204"/>
  <c r="J64" i="204"/>
  <c r="K64" i="204"/>
  <c r="L64" i="204"/>
  <c r="M64" i="204"/>
  <c r="N64" i="204"/>
  <c r="O64" i="204"/>
  <c r="P64" i="204"/>
  <c r="I61" i="204"/>
  <c r="I62" i="204"/>
  <c r="I63" i="204"/>
  <c r="I64" i="204"/>
  <c r="I65" i="204"/>
  <c r="D65" i="204" s="1"/>
  <c r="E66" i="204"/>
  <c r="D66" i="204" s="1"/>
  <c r="F66" i="204"/>
  <c r="G66" i="204"/>
  <c r="K66" i="204"/>
  <c r="L66" i="204"/>
  <c r="M66" i="204"/>
  <c r="N66" i="204"/>
  <c r="O66" i="204"/>
  <c r="P66" i="204"/>
  <c r="Q66" i="204"/>
  <c r="R66" i="204"/>
  <c r="S18" i="204"/>
  <c r="S19" i="204"/>
  <c r="S20" i="204"/>
  <c r="S21" i="204"/>
  <c r="S22" i="204"/>
  <c r="S23" i="204"/>
  <c r="S24" i="204"/>
  <c r="S25" i="204"/>
  <c r="S26" i="204"/>
  <c r="S27" i="204"/>
  <c r="S28" i="204"/>
  <c r="S29" i="204"/>
  <c r="S30" i="204"/>
  <c r="S31" i="204"/>
  <c r="S32" i="204"/>
  <c r="S33" i="204"/>
  <c r="S34" i="204"/>
  <c r="S35" i="204"/>
  <c r="S36" i="204"/>
  <c r="S37" i="204"/>
  <c r="S38" i="204"/>
  <c r="S39" i="204"/>
  <c r="S40" i="204"/>
  <c r="S41" i="204"/>
  <c r="S42" i="204"/>
  <c r="S43" i="204"/>
  <c r="S44" i="204"/>
  <c r="S45" i="204"/>
  <c r="S46" i="204"/>
  <c r="S47" i="204"/>
  <c r="S48" i="204"/>
  <c r="S49" i="204"/>
  <c r="S50" i="204"/>
  <c r="S51" i="204"/>
  <c r="S52" i="204"/>
  <c r="S53" i="204"/>
  <c r="S54" i="204"/>
  <c r="S55" i="204"/>
  <c r="D55" i="204" s="1"/>
  <c r="S56" i="204"/>
  <c r="S57" i="204"/>
  <c r="S58" i="204"/>
  <c r="S59" i="204"/>
  <c r="S60" i="204"/>
  <c r="S61" i="204"/>
  <c r="S62" i="204"/>
  <c r="S63" i="204"/>
  <c r="S64" i="204"/>
  <c r="S65" i="204"/>
  <c r="S66" i="204"/>
  <c r="S67" i="204"/>
  <c r="D67" i="204" s="1"/>
  <c r="E68" i="204"/>
  <c r="K68" i="204"/>
  <c r="D68" i="204" s="1"/>
  <c r="M68" i="204"/>
  <c r="N68" i="204"/>
  <c r="O68" i="204"/>
  <c r="Q68" i="204"/>
  <c r="R68" i="204"/>
  <c r="S68" i="204"/>
  <c r="V55" i="204"/>
  <c r="V56" i="204"/>
  <c r="V57" i="204"/>
  <c r="V58" i="204"/>
  <c r="V59" i="204"/>
  <c r="V60" i="204"/>
  <c r="V61" i="204"/>
  <c r="V62" i="204"/>
  <c r="V63" i="204"/>
  <c r="V64" i="204"/>
  <c r="V65" i="204"/>
  <c r="V66" i="204"/>
  <c r="V67" i="204"/>
  <c r="V68" i="204"/>
  <c r="U56" i="204"/>
  <c r="U57" i="204"/>
  <c r="U58" i="204"/>
  <c r="U59" i="204"/>
  <c r="U60" i="204"/>
  <c r="U61" i="204"/>
  <c r="U62" i="204"/>
  <c r="U63" i="204"/>
  <c r="U64" i="204"/>
  <c r="U65" i="204"/>
  <c r="U66" i="204"/>
  <c r="U67" i="204"/>
  <c r="U68" i="204"/>
  <c r="U69" i="204"/>
  <c r="Q70" i="204"/>
  <c r="R70" i="204"/>
  <c r="U71" i="204"/>
  <c r="E71" i="204"/>
  <c r="E72" i="204"/>
  <c r="G72" i="204"/>
  <c r="D72" i="204" s="1"/>
  <c r="L72" i="204"/>
  <c r="P72" i="204"/>
  <c r="Q72" i="204"/>
  <c r="S70" i="204"/>
  <c r="S71" i="204"/>
  <c r="S72" i="204"/>
  <c r="E73" i="204"/>
  <c r="F73" i="204"/>
  <c r="G73" i="204"/>
  <c r="D73" i="204" s="1"/>
  <c r="E74" i="204"/>
  <c r="D74" i="204" s="1"/>
  <c r="F74" i="204"/>
  <c r="G74" i="204"/>
  <c r="I73" i="204"/>
  <c r="M73" i="204"/>
  <c r="N73" i="204"/>
  <c r="O73" i="204"/>
  <c r="P73" i="204"/>
  <c r="Q73" i="204"/>
  <c r="R73" i="204"/>
  <c r="S73" i="204"/>
  <c r="P74" i="204"/>
  <c r="Q74" i="204"/>
  <c r="R74" i="204"/>
  <c r="S74" i="204"/>
  <c r="P75" i="204"/>
  <c r="Q75" i="204"/>
  <c r="R75" i="204"/>
  <c r="S75" i="204"/>
  <c r="P76" i="204"/>
  <c r="Q76" i="204"/>
  <c r="R76" i="204"/>
  <c r="S76" i="204"/>
  <c r="I74" i="204"/>
  <c r="J74" i="204"/>
  <c r="L74" i="204"/>
  <c r="M74" i="204"/>
  <c r="N74" i="204"/>
  <c r="O74" i="204"/>
  <c r="E75" i="204"/>
  <c r="F75" i="204"/>
  <c r="D75" i="204" s="1"/>
  <c r="H72" i="204"/>
  <c r="H73" i="204"/>
  <c r="H74" i="204"/>
  <c r="H75" i="204"/>
  <c r="K73" i="204"/>
  <c r="K74" i="204"/>
  <c r="K75" i="204"/>
  <c r="E76" i="204"/>
  <c r="D76" i="204" s="1"/>
  <c r="F76" i="204"/>
  <c r="G76" i="204"/>
  <c r="J76" i="204"/>
  <c r="K76" i="204"/>
  <c r="L76" i="204"/>
  <c r="M76" i="204"/>
  <c r="N76" i="204"/>
  <c r="U73" i="204"/>
  <c r="U74" i="204"/>
  <c r="U75" i="204"/>
  <c r="U76" i="204"/>
  <c r="E77" i="204"/>
  <c r="F77" i="204"/>
  <c r="H77" i="204"/>
  <c r="J77" i="204"/>
  <c r="K77" i="204"/>
  <c r="L77" i="204"/>
  <c r="M77" i="204"/>
  <c r="N77" i="204"/>
  <c r="O77" i="204"/>
  <c r="P77" i="204"/>
  <c r="Q77" i="204"/>
  <c r="R77" i="204"/>
  <c r="S77" i="204"/>
  <c r="J78" i="204"/>
  <c r="K78" i="204"/>
  <c r="D78" i="204" s="1"/>
  <c r="L78" i="204"/>
  <c r="M78" i="204"/>
  <c r="N78" i="204"/>
  <c r="O78" i="204"/>
  <c r="P78" i="204"/>
  <c r="Q78" i="204"/>
  <c r="R78" i="204"/>
  <c r="S78" i="204"/>
  <c r="E78" i="204"/>
  <c r="F78" i="204"/>
  <c r="G78" i="204"/>
  <c r="H78" i="204"/>
  <c r="V71" i="204"/>
  <c r="V72" i="204"/>
  <c r="V73" i="204"/>
  <c r="V74" i="204"/>
  <c r="V75" i="204"/>
  <c r="V76" i="204"/>
  <c r="V77" i="204"/>
  <c r="V78" i="204"/>
  <c r="I76" i="204"/>
  <c r="I77" i="204"/>
  <c r="I78" i="204"/>
  <c r="I79" i="204"/>
  <c r="D79" i="204" s="1"/>
  <c r="U78" i="204"/>
  <c r="U79" i="204"/>
  <c r="F80" i="204"/>
  <c r="H80" i="204"/>
  <c r="D80" i="204" s="1"/>
  <c r="K80" i="204"/>
  <c r="M80" i="204"/>
  <c r="O80" i="204"/>
  <c r="P80" i="204"/>
  <c r="Q80" i="204"/>
  <c r="R80" i="204"/>
  <c r="S80" i="204"/>
  <c r="V80" i="204"/>
  <c r="F81" i="204"/>
  <c r="G81" i="204"/>
  <c r="H81" i="204"/>
  <c r="D81" i="204" s="1"/>
  <c r="I81" i="204"/>
  <c r="F82" i="204"/>
  <c r="G82" i="204"/>
  <c r="H82" i="204"/>
  <c r="I82" i="204"/>
  <c r="D82" i="204" s="1"/>
  <c r="F83" i="204"/>
  <c r="G83" i="204"/>
  <c r="D83" i="204" s="1"/>
  <c r="H83" i="204"/>
  <c r="I83" i="204"/>
  <c r="K81" i="204"/>
  <c r="L81" i="204"/>
  <c r="M81" i="204"/>
  <c r="N81" i="204"/>
  <c r="O81" i="204"/>
  <c r="P81" i="204"/>
  <c r="Q81" i="204"/>
  <c r="R81" i="204"/>
  <c r="S81" i="204"/>
  <c r="E81" i="204"/>
  <c r="E82" i="204"/>
  <c r="K82" i="204"/>
  <c r="L82" i="204"/>
  <c r="M82" i="204"/>
  <c r="N82" i="204"/>
  <c r="O82" i="204"/>
  <c r="P82" i="204"/>
  <c r="Q82" i="204"/>
  <c r="T54" i="204"/>
  <c r="T55" i="204"/>
  <c r="T56" i="204"/>
  <c r="T57" i="204"/>
  <c r="T58" i="204"/>
  <c r="T59" i="204"/>
  <c r="T60" i="204"/>
  <c r="T61" i="204"/>
  <c r="T62" i="204"/>
  <c r="T63" i="204"/>
  <c r="T64" i="204"/>
  <c r="T65" i="204"/>
  <c r="T66" i="204"/>
  <c r="T67" i="204"/>
  <c r="T68" i="204"/>
  <c r="T69" i="204"/>
  <c r="T70" i="204"/>
  <c r="T71" i="204"/>
  <c r="T72" i="204"/>
  <c r="T73" i="204"/>
  <c r="T74" i="204"/>
  <c r="T75" i="204"/>
  <c r="T76" i="204"/>
  <c r="T77" i="204"/>
  <c r="T78" i="204"/>
  <c r="T79" i="204"/>
  <c r="T80" i="204"/>
  <c r="T81" i="204"/>
  <c r="T82" i="204"/>
  <c r="L83" i="204"/>
  <c r="M83" i="204"/>
  <c r="R83" i="204"/>
  <c r="V82" i="204"/>
  <c r="V83" i="204"/>
  <c r="E84" i="204"/>
  <c r="F84" i="204"/>
  <c r="D84" i="204" s="1"/>
  <c r="G84" i="204"/>
  <c r="H84" i="204"/>
  <c r="I84" i="204"/>
  <c r="K84" i="204"/>
  <c r="L84" i="204"/>
  <c r="M84" i="204"/>
  <c r="P84" i="204"/>
  <c r="Q84" i="204"/>
  <c r="R84" i="204"/>
  <c r="T84" i="204"/>
  <c r="J81" i="204"/>
  <c r="J82" i="204"/>
  <c r="J83" i="204"/>
  <c r="J84" i="204"/>
  <c r="J85" i="204"/>
  <c r="U81" i="204"/>
  <c r="U82" i="204"/>
  <c r="U83" i="204"/>
  <c r="U84" i="204"/>
  <c r="U85" i="204"/>
  <c r="G86" i="204"/>
  <c r="H86" i="204"/>
  <c r="I86" i="204"/>
  <c r="J86" i="204"/>
  <c r="K86" i="204"/>
  <c r="O86" i="204"/>
  <c r="D86" i="204" s="1"/>
  <c r="Q86" i="204"/>
  <c r="S83" i="204"/>
  <c r="S84" i="204"/>
  <c r="S85" i="204"/>
  <c r="S86" i="204"/>
  <c r="E87" i="204"/>
  <c r="F87" i="204"/>
  <c r="D87" i="204" s="1"/>
  <c r="G87" i="204"/>
  <c r="I87" i="204"/>
  <c r="J87" i="204"/>
  <c r="K87" i="204"/>
  <c r="L87" i="204"/>
  <c r="M87" i="204"/>
  <c r="N87" i="204"/>
  <c r="O87" i="204"/>
  <c r="P87" i="204"/>
  <c r="Q87" i="204"/>
  <c r="R87" i="204"/>
  <c r="S87" i="204"/>
  <c r="T87" i="204"/>
  <c r="U87" i="204"/>
  <c r="V87" i="204"/>
  <c r="T88" i="204"/>
  <c r="U88" i="204"/>
  <c r="V88" i="204"/>
  <c r="T89" i="204"/>
  <c r="U89" i="204"/>
  <c r="V89" i="204"/>
  <c r="E88" i="204"/>
  <c r="F88" i="204"/>
  <c r="D88" i="204" s="1"/>
  <c r="G88" i="204"/>
  <c r="H88" i="204"/>
  <c r="I88" i="204"/>
  <c r="J88" i="204"/>
  <c r="K88" i="204"/>
  <c r="L88" i="204"/>
  <c r="M88" i="204"/>
  <c r="N88" i="204"/>
  <c r="O88" i="204"/>
  <c r="P88" i="204"/>
  <c r="Q88" i="204"/>
  <c r="R88" i="204"/>
  <c r="S88" i="204"/>
  <c r="E89" i="204"/>
  <c r="F89" i="204"/>
  <c r="G89" i="204"/>
  <c r="H89" i="204"/>
  <c r="D89" i="204" s="1"/>
  <c r="E90" i="204"/>
  <c r="D90" i="204" s="1"/>
  <c r="F90" i="204"/>
  <c r="G90" i="204"/>
  <c r="H90" i="204"/>
  <c r="O89" i="204"/>
  <c r="P89" i="204"/>
  <c r="Q89" i="204"/>
  <c r="R89" i="204"/>
  <c r="L90" i="204"/>
  <c r="M90" i="204"/>
  <c r="O90" i="204"/>
  <c r="P90" i="204"/>
  <c r="Q90" i="204"/>
  <c r="R90" i="204"/>
  <c r="S90" i="204"/>
  <c r="T90" i="204"/>
  <c r="U90" i="204"/>
  <c r="V90" i="204"/>
  <c r="E91" i="204"/>
  <c r="F91" i="204"/>
  <c r="G91" i="204"/>
  <c r="D91" i="204" s="1"/>
  <c r="H91" i="204"/>
  <c r="I91" i="204"/>
  <c r="J91" i="204"/>
  <c r="K91" i="204"/>
  <c r="L91" i="204"/>
  <c r="M91" i="204"/>
  <c r="N91" i="204"/>
  <c r="O91" i="204"/>
  <c r="P91" i="204"/>
  <c r="Q91" i="204"/>
  <c r="R91" i="204"/>
  <c r="E92" i="204"/>
  <c r="D92" i="204" s="1"/>
  <c r="F92" i="204"/>
  <c r="G92" i="204"/>
  <c r="H92" i="204"/>
  <c r="I92" i="204"/>
  <c r="J92" i="204"/>
  <c r="K92" i="204"/>
  <c r="L92" i="204"/>
  <c r="M92" i="204"/>
  <c r="N92" i="204"/>
  <c r="O92" i="204"/>
  <c r="P92" i="204"/>
  <c r="Q92" i="204"/>
  <c r="R92" i="204"/>
  <c r="E93" i="204"/>
  <c r="F93" i="204"/>
  <c r="G93" i="204"/>
  <c r="H93" i="204"/>
  <c r="I93" i="204"/>
  <c r="J93" i="204"/>
  <c r="K93" i="204"/>
  <c r="L93" i="204"/>
  <c r="M93" i="204"/>
  <c r="N93" i="204"/>
  <c r="O93" i="204"/>
  <c r="P93" i="204"/>
  <c r="Q93" i="204"/>
  <c r="R93" i="204"/>
  <c r="E94" i="204"/>
  <c r="F94" i="204"/>
  <c r="G94" i="204"/>
  <c r="H94" i="204"/>
  <c r="I94" i="204"/>
  <c r="D94" i="204" s="1"/>
  <c r="J94" i="204"/>
  <c r="K94" i="204"/>
  <c r="L94" i="204"/>
  <c r="M94" i="204"/>
  <c r="N94" i="204"/>
  <c r="O94" i="204"/>
  <c r="P94" i="204"/>
  <c r="Q94" i="204"/>
  <c r="R94" i="204"/>
  <c r="S91" i="204"/>
  <c r="T91" i="204"/>
  <c r="U91" i="204"/>
  <c r="S92" i="204"/>
  <c r="T92" i="204"/>
  <c r="U92" i="204"/>
  <c r="S93" i="204"/>
  <c r="T93" i="204"/>
  <c r="U93" i="204"/>
  <c r="S94" i="204"/>
  <c r="T94" i="204"/>
  <c r="U94" i="204"/>
  <c r="S95" i="204"/>
  <c r="T95" i="204"/>
  <c r="D95" i="204" s="1"/>
  <c r="U95" i="204"/>
  <c r="G96" i="204"/>
  <c r="I96" i="204"/>
  <c r="J96" i="204"/>
  <c r="L96" i="204"/>
  <c r="D96" i="204" s="1"/>
  <c r="P96" i="204"/>
  <c r="R96" i="204"/>
  <c r="S96" i="204"/>
  <c r="T96" i="204"/>
  <c r="U96" i="204"/>
  <c r="E97" i="204"/>
  <c r="F97" i="204"/>
  <c r="G97" i="204"/>
  <c r="E98" i="204"/>
  <c r="F98" i="204"/>
  <c r="D98" i="204" s="1"/>
  <c r="G98" i="204"/>
  <c r="H98" i="204"/>
  <c r="I98" i="204"/>
  <c r="J98" i="204"/>
  <c r="K98" i="204"/>
  <c r="L98" i="204"/>
  <c r="M98" i="204"/>
  <c r="N98" i="204"/>
  <c r="Q98" i="204"/>
  <c r="R98" i="204"/>
  <c r="S98" i="204"/>
  <c r="U98" i="204"/>
  <c r="T98" i="204"/>
  <c r="T99" i="204"/>
  <c r="M100" i="204"/>
  <c r="N100" i="204"/>
  <c r="D100" i="204" s="1"/>
  <c r="E101" i="204"/>
  <c r="D101" i="204" s="1"/>
  <c r="F101" i="204"/>
  <c r="G101" i="204"/>
  <c r="H101" i="204"/>
  <c r="E102" i="204"/>
  <c r="F102" i="204"/>
  <c r="G102" i="204"/>
  <c r="H102" i="204"/>
  <c r="E103" i="204"/>
  <c r="F103" i="204"/>
  <c r="G103" i="204"/>
  <c r="H103" i="204"/>
  <c r="E104" i="204"/>
  <c r="F104" i="204"/>
  <c r="D104" i="204" s="1"/>
  <c r="G104" i="204"/>
  <c r="H104" i="204"/>
  <c r="E105" i="204"/>
  <c r="D105" i="204" s="1"/>
  <c r="F105" i="204"/>
  <c r="G105" i="204"/>
  <c r="H105" i="204"/>
  <c r="E106" i="204"/>
  <c r="F106" i="204"/>
  <c r="D106" i="204" s="1"/>
  <c r="G106" i="204"/>
  <c r="H106" i="204"/>
  <c r="E107" i="204"/>
  <c r="D107" i="204" s="1"/>
  <c r="F107" i="204"/>
  <c r="G107" i="204"/>
  <c r="H107" i="204"/>
  <c r="E108" i="204"/>
  <c r="F108" i="204"/>
  <c r="D108" i="204" s="1"/>
  <c r="G108" i="204"/>
  <c r="H108" i="204"/>
  <c r="E109" i="204"/>
  <c r="D109" i="204" s="1"/>
  <c r="F109" i="204"/>
  <c r="G109" i="204"/>
  <c r="H109" i="204"/>
  <c r="E110" i="204"/>
  <c r="F110" i="204"/>
  <c r="G110" i="204"/>
  <c r="H110" i="204"/>
  <c r="E111" i="204"/>
  <c r="F111" i="204"/>
  <c r="G111" i="204"/>
  <c r="H111" i="204"/>
  <c r="E112" i="204"/>
  <c r="F112" i="204"/>
  <c r="D112" i="204" s="1"/>
  <c r="G112" i="204"/>
  <c r="H112" i="204"/>
  <c r="U101" i="204"/>
  <c r="V101" i="204"/>
  <c r="U102" i="204"/>
  <c r="V102" i="204"/>
  <c r="K102" i="204"/>
  <c r="L102" i="204"/>
  <c r="M102" i="204"/>
  <c r="O102" i="204"/>
  <c r="P102" i="204"/>
  <c r="Q102" i="204"/>
  <c r="D102" i="204" s="1"/>
  <c r="K103" i="204"/>
  <c r="L103" i="204"/>
  <c r="N102" i="204"/>
  <c r="N103" i="204"/>
  <c r="S101" i="204"/>
  <c r="S102" i="204"/>
  <c r="S103" i="204"/>
  <c r="K104" i="204"/>
  <c r="L104" i="204"/>
  <c r="M104" i="204"/>
  <c r="N104" i="204"/>
  <c r="O104" i="204"/>
  <c r="P104" i="204"/>
  <c r="R102" i="204"/>
  <c r="R103" i="204"/>
  <c r="R104" i="204"/>
  <c r="J101" i="204"/>
  <c r="J102" i="204"/>
  <c r="J103" i="204"/>
  <c r="J104" i="204"/>
  <c r="J105" i="204"/>
  <c r="L105" i="204"/>
  <c r="M105" i="204"/>
  <c r="N105" i="204"/>
  <c r="J106" i="204"/>
  <c r="K106" i="204"/>
  <c r="L106" i="204"/>
  <c r="M106" i="204"/>
  <c r="O106" i="204"/>
  <c r="P106" i="204"/>
  <c r="Q106" i="204"/>
  <c r="R106" i="204"/>
  <c r="J107" i="204"/>
  <c r="K107" i="204"/>
  <c r="L107" i="204"/>
  <c r="M107" i="204"/>
  <c r="N107" i="204"/>
  <c r="O107" i="204"/>
  <c r="P107" i="204"/>
  <c r="Q107" i="204"/>
  <c r="S105" i="204"/>
  <c r="S106" i="204"/>
  <c r="S107" i="204"/>
  <c r="K108" i="204"/>
  <c r="L108" i="204"/>
  <c r="M108" i="204"/>
  <c r="N108" i="204"/>
  <c r="O108" i="204"/>
  <c r="P108" i="204"/>
  <c r="Q108" i="204"/>
  <c r="R108" i="204"/>
  <c r="S108" i="204"/>
  <c r="J109" i="204"/>
  <c r="T101" i="204"/>
  <c r="T102" i="204"/>
  <c r="T103" i="204"/>
  <c r="T104" i="204"/>
  <c r="T105" i="204"/>
  <c r="T106" i="204"/>
  <c r="T107" i="204"/>
  <c r="T108" i="204"/>
  <c r="T109" i="204"/>
  <c r="J110" i="204"/>
  <c r="K110" i="204"/>
  <c r="D110" i="204" s="1"/>
  <c r="L110" i="204"/>
  <c r="P110" i="204"/>
  <c r="R110" i="204"/>
  <c r="S110" i="204"/>
  <c r="U105" i="204"/>
  <c r="U106" i="204"/>
  <c r="U107" i="204"/>
  <c r="U108" i="204"/>
  <c r="U109" i="204"/>
  <c r="U110" i="204"/>
  <c r="J111" i="204"/>
  <c r="K111" i="204"/>
  <c r="L111" i="204"/>
  <c r="M111" i="204"/>
  <c r="O111" i="204"/>
  <c r="Q111" i="204"/>
  <c r="R111" i="204"/>
  <c r="S111" i="204"/>
  <c r="T111" i="204"/>
  <c r="U111" i="204"/>
  <c r="Q112" i="204"/>
  <c r="R112" i="204"/>
  <c r="S112" i="204"/>
  <c r="T112" i="204"/>
  <c r="U112" i="204"/>
  <c r="J112" i="204"/>
  <c r="K112" i="204"/>
  <c r="L112" i="204"/>
  <c r="M112" i="204"/>
  <c r="N112" i="204"/>
  <c r="O112" i="204"/>
  <c r="E113" i="204"/>
  <c r="D113" i="204" s="1"/>
  <c r="F113" i="204"/>
  <c r="I101" i="204"/>
  <c r="I102" i="204"/>
  <c r="I103" i="204"/>
  <c r="I104" i="204"/>
  <c r="I105" i="204"/>
  <c r="I106" i="204"/>
  <c r="I107" i="204"/>
  <c r="I108" i="204"/>
  <c r="I109" i="204"/>
  <c r="I110" i="204"/>
  <c r="I111" i="204"/>
  <c r="I112" i="204"/>
  <c r="I113" i="204"/>
  <c r="S113" i="204"/>
  <c r="T113" i="204"/>
  <c r="V104" i="204"/>
  <c r="V105" i="204"/>
  <c r="V106" i="204"/>
  <c r="V107" i="204"/>
  <c r="V108" i="204"/>
  <c r="V109" i="204"/>
  <c r="V110" i="204"/>
  <c r="V111" i="204"/>
  <c r="V112" i="204"/>
  <c r="V113" i="204"/>
  <c r="E114" i="204"/>
  <c r="F114" i="204"/>
  <c r="D114" i="204" s="1"/>
  <c r="G114" i="204"/>
  <c r="I114" i="204"/>
  <c r="J114" i="204"/>
  <c r="K114" i="204"/>
  <c r="L114" i="204"/>
  <c r="N114" i="204"/>
  <c r="O114" i="204"/>
  <c r="Q114" i="204"/>
  <c r="R114" i="204"/>
  <c r="S114" i="204"/>
  <c r="T114" i="204"/>
  <c r="U114" i="204"/>
  <c r="H7" i="177"/>
  <c r="O7" i="177"/>
  <c r="P7" i="177"/>
  <c r="P99" i="177" s="1"/>
  <c r="P101" i="177" s="1"/>
  <c r="Q7" i="177"/>
  <c r="R7" i="177"/>
  <c r="O8" i="177"/>
  <c r="O100" i="177" s="1"/>
  <c r="P8" i="177"/>
  <c r="P100" i="177" s="1"/>
  <c r="Q8" i="177"/>
  <c r="Q100" i="177" s="1"/>
  <c r="R8" i="177"/>
  <c r="O9" i="177"/>
  <c r="P9" i="177"/>
  <c r="Q9" i="177"/>
  <c r="R9" i="177"/>
  <c r="O10" i="177"/>
  <c r="P10" i="177"/>
  <c r="Q10" i="177"/>
  <c r="R10" i="177"/>
  <c r="G7" i="177"/>
  <c r="G8" i="177"/>
  <c r="G100" i="177" s="1"/>
  <c r="I7" i="177"/>
  <c r="I8" i="177"/>
  <c r="F7" i="177"/>
  <c r="F99" i="177" s="1"/>
  <c r="F8" i="177"/>
  <c r="F100" i="177" s="1"/>
  <c r="F9" i="177"/>
  <c r="G9" i="177"/>
  <c r="H9" i="177"/>
  <c r="I9" i="177"/>
  <c r="I99" i="177" s="1"/>
  <c r="G10" i="177"/>
  <c r="H10" i="177"/>
  <c r="I10" i="177"/>
  <c r="K7" i="177"/>
  <c r="K8" i="177"/>
  <c r="K100" i="177" s="1"/>
  <c r="K9" i="177"/>
  <c r="K10" i="177"/>
  <c r="F11" i="177"/>
  <c r="G11" i="177"/>
  <c r="F12" i="177"/>
  <c r="G12" i="177"/>
  <c r="J7" i="177"/>
  <c r="J99" i="177" s="1"/>
  <c r="J101" i="177" s="1"/>
  <c r="J8" i="177"/>
  <c r="J9" i="177"/>
  <c r="J10" i="177"/>
  <c r="J11" i="177"/>
  <c r="L7" i="177"/>
  <c r="L8" i="177"/>
  <c r="L9" i="177"/>
  <c r="L10" i="177"/>
  <c r="L100" i="177" s="1"/>
  <c r="L101" i="177" s="1"/>
  <c r="L11" i="177"/>
  <c r="O11" i="177"/>
  <c r="P11" i="177"/>
  <c r="Q11" i="177"/>
  <c r="Q99" i="177" s="1"/>
  <c r="O12" i="177"/>
  <c r="P12" i="177"/>
  <c r="Q12" i="177"/>
  <c r="O13" i="177"/>
  <c r="O99" i="177" s="1"/>
  <c r="O101" i="177" s="1"/>
  <c r="P13" i="177"/>
  <c r="Q13" i="177"/>
  <c r="O14" i="177"/>
  <c r="P14" i="177"/>
  <c r="Q14" i="177"/>
  <c r="O15" i="177"/>
  <c r="P15" i="177"/>
  <c r="Q15" i="177"/>
  <c r="O16" i="177"/>
  <c r="P16" i="177"/>
  <c r="Q16" i="177"/>
  <c r="S7" i="177"/>
  <c r="S8" i="177"/>
  <c r="S9" i="177"/>
  <c r="S10" i="177"/>
  <c r="S100" i="177" s="1"/>
  <c r="S11" i="177"/>
  <c r="I12" i="177"/>
  <c r="I100" i="177" s="1"/>
  <c r="J12" i="177"/>
  <c r="K12" i="177"/>
  <c r="L12" i="177"/>
  <c r="J13" i="177"/>
  <c r="K13" i="177"/>
  <c r="L13" i="177"/>
  <c r="R12" i="177"/>
  <c r="S12" i="177"/>
  <c r="R13" i="177"/>
  <c r="S13" i="177"/>
  <c r="R14" i="177"/>
  <c r="S14" i="177"/>
  <c r="R15" i="177"/>
  <c r="S15" i="177"/>
  <c r="R16" i="177"/>
  <c r="S16" i="177"/>
  <c r="R17" i="177"/>
  <c r="S17" i="177"/>
  <c r="R18" i="177"/>
  <c r="S18" i="177"/>
  <c r="R19" i="177"/>
  <c r="S19" i="177"/>
  <c r="R20" i="177"/>
  <c r="S20" i="177"/>
  <c r="R21" i="177"/>
  <c r="S21" i="177"/>
  <c r="R22" i="177"/>
  <c r="S22" i="177"/>
  <c r="R23" i="177"/>
  <c r="S23" i="177"/>
  <c r="R24" i="177"/>
  <c r="S24" i="177"/>
  <c r="R25" i="177"/>
  <c r="S25" i="177"/>
  <c r="R26" i="177"/>
  <c r="S26" i="177"/>
  <c r="R27" i="177"/>
  <c r="S27" i="177"/>
  <c r="R28" i="177"/>
  <c r="S28" i="177"/>
  <c r="R29" i="177"/>
  <c r="S29" i="177"/>
  <c r="R30" i="177"/>
  <c r="S30" i="177"/>
  <c r="R31" i="177"/>
  <c r="S31" i="177"/>
  <c r="R32" i="177"/>
  <c r="S32" i="177"/>
  <c r="R33" i="177"/>
  <c r="S33" i="177"/>
  <c r="R34" i="177"/>
  <c r="S34" i="177"/>
  <c r="R35" i="177"/>
  <c r="S35" i="177"/>
  <c r="R36" i="177"/>
  <c r="S36" i="177"/>
  <c r="R37" i="177"/>
  <c r="S37" i="177"/>
  <c r="G13" i="177"/>
  <c r="H13" i="177"/>
  <c r="G14" i="177"/>
  <c r="H14" i="177"/>
  <c r="I14" i="177"/>
  <c r="J14" i="177"/>
  <c r="K14" i="177"/>
  <c r="G15" i="177"/>
  <c r="H15" i="177"/>
  <c r="H99" i="177" s="1"/>
  <c r="H101" i="177" s="1"/>
  <c r="I15" i="177"/>
  <c r="J15" i="177"/>
  <c r="F14" i="177"/>
  <c r="F15" i="177"/>
  <c r="F16" i="177"/>
  <c r="G16" i="177"/>
  <c r="H16" i="177"/>
  <c r="I16" i="177"/>
  <c r="J16" i="177"/>
  <c r="K16" i="177"/>
  <c r="G17" i="177"/>
  <c r="H17" i="177"/>
  <c r="I17" i="177"/>
  <c r="J17" i="177"/>
  <c r="K17" i="177"/>
  <c r="O17" i="177"/>
  <c r="P17" i="177"/>
  <c r="E7" i="177"/>
  <c r="E8" i="177"/>
  <c r="E9" i="177"/>
  <c r="E99" i="177" s="1"/>
  <c r="E10" i="177"/>
  <c r="E100" i="177" s="1"/>
  <c r="E11" i="177"/>
  <c r="E12" i="177"/>
  <c r="E13" i="177"/>
  <c r="E14" i="177"/>
  <c r="E15" i="177"/>
  <c r="E16" i="177"/>
  <c r="E17" i="177"/>
  <c r="E18" i="177"/>
  <c r="G18" i="177"/>
  <c r="H18" i="177"/>
  <c r="I18" i="177"/>
  <c r="J18" i="177"/>
  <c r="L15" i="177"/>
  <c r="L16" i="177"/>
  <c r="L17" i="177"/>
  <c r="L18" i="177"/>
  <c r="O18" i="177"/>
  <c r="P18" i="177"/>
  <c r="Q18" i="177"/>
  <c r="O19" i="177"/>
  <c r="P19" i="177"/>
  <c r="Q19" i="177"/>
  <c r="O20" i="177"/>
  <c r="P20" i="177"/>
  <c r="Q20" i="177"/>
  <c r="O21" i="177"/>
  <c r="P21" i="177"/>
  <c r="Q21" i="177"/>
  <c r="O22" i="177"/>
  <c r="P22" i="177"/>
  <c r="Q22" i="177"/>
  <c r="O23" i="177"/>
  <c r="P23" i="177"/>
  <c r="Q23" i="177"/>
  <c r="O24" i="177"/>
  <c r="P24" i="177"/>
  <c r="Q24" i="177"/>
  <c r="O25" i="177"/>
  <c r="P25" i="177"/>
  <c r="Q25" i="177"/>
  <c r="O26" i="177"/>
  <c r="P26" i="177"/>
  <c r="Q26" i="177"/>
  <c r="O27" i="177"/>
  <c r="P27" i="177"/>
  <c r="Q27" i="177"/>
  <c r="O28" i="177"/>
  <c r="P28" i="177"/>
  <c r="Q28" i="177"/>
  <c r="O29" i="177"/>
  <c r="P29" i="177"/>
  <c r="Q29" i="177"/>
  <c r="O30" i="177"/>
  <c r="P30" i="177"/>
  <c r="Q30" i="177"/>
  <c r="O31" i="177"/>
  <c r="P31" i="177"/>
  <c r="Q31" i="177"/>
  <c r="O32" i="177"/>
  <c r="P32" i="177"/>
  <c r="Q32" i="177"/>
  <c r="O33" i="177"/>
  <c r="P33" i="177"/>
  <c r="Q33" i="177"/>
  <c r="O34" i="177"/>
  <c r="P34" i="177"/>
  <c r="Q34" i="177"/>
  <c r="O35" i="177"/>
  <c r="P35" i="177"/>
  <c r="Q35" i="177"/>
  <c r="O36" i="177"/>
  <c r="P36" i="177"/>
  <c r="Q36" i="177"/>
  <c r="G20" i="177"/>
  <c r="I20" i="177"/>
  <c r="J20" i="177"/>
  <c r="K20" i="177"/>
  <c r="L20" i="177"/>
  <c r="N7" i="177"/>
  <c r="N99" i="177" s="1"/>
  <c r="N8" i="177"/>
  <c r="N100" i="177" s="1"/>
  <c r="N9" i="177"/>
  <c r="N10" i="177"/>
  <c r="N11" i="177"/>
  <c r="N12" i="177"/>
  <c r="N13" i="177"/>
  <c r="N14" i="177"/>
  <c r="N15" i="177"/>
  <c r="N16" i="177"/>
  <c r="N17" i="177"/>
  <c r="N18" i="177"/>
  <c r="N19" i="177"/>
  <c r="N20" i="177"/>
  <c r="M7" i="177"/>
  <c r="M8" i="177"/>
  <c r="M9" i="177"/>
  <c r="M99" i="177" s="1"/>
  <c r="M10" i="177"/>
  <c r="M100" i="177" s="1"/>
  <c r="M11" i="177"/>
  <c r="M12" i="177"/>
  <c r="M13" i="177"/>
  <c r="M14" i="177"/>
  <c r="M15" i="177"/>
  <c r="M16" i="177"/>
  <c r="M17" i="177"/>
  <c r="M18" i="177"/>
  <c r="M19" i="177"/>
  <c r="M20" i="177"/>
  <c r="M21" i="177"/>
  <c r="F21" i="177"/>
  <c r="F22" i="177"/>
  <c r="J22" i="177"/>
  <c r="L22" i="177"/>
  <c r="M22" i="177"/>
  <c r="N22" i="177"/>
  <c r="L23" i="177"/>
  <c r="M23" i="177"/>
  <c r="N23" i="177"/>
  <c r="L24" i="177"/>
  <c r="M24" i="177"/>
  <c r="N24" i="177"/>
  <c r="L25" i="177"/>
  <c r="M25" i="177"/>
  <c r="N25" i="177"/>
  <c r="L26" i="177"/>
  <c r="M26" i="177"/>
  <c r="N26" i="177"/>
  <c r="L27" i="177"/>
  <c r="M27" i="177"/>
  <c r="N27" i="177"/>
  <c r="L28" i="177"/>
  <c r="M28" i="177"/>
  <c r="N28" i="177"/>
  <c r="L29" i="177"/>
  <c r="M29" i="177"/>
  <c r="N29" i="177"/>
  <c r="I23" i="177"/>
  <c r="J23" i="177"/>
  <c r="K23" i="177"/>
  <c r="I24" i="177"/>
  <c r="J24" i="177"/>
  <c r="K24" i="177"/>
  <c r="I25" i="177"/>
  <c r="J25" i="177"/>
  <c r="K25" i="177"/>
  <c r="I26" i="177"/>
  <c r="J26" i="177"/>
  <c r="K26" i="177"/>
  <c r="F24" i="177"/>
  <c r="E20" i="177"/>
  <c r="E21" i="177"/>
  <c r="E22" i="177"/>
  <c r="E23" i="177"/>
  <c r="E24" i="177"/>
  <c r="E25" i="177"/>
  <c r="G23" i="177"/>
  <c r="G24" i="177"/>
  <c r="G25" i="177"/>
  <c r="E26" i="177"/>
  <c r="F26" i="177"/>
  <c r="G26" i="177"/>
  <c r="I28" i="177"/>
  <c r="J28" i="177"/>
  <c r="I29" i="177"/>
  <c r="J29" i="177"/>
  <c r="G28" i="177"/>
  <c r="G29" i="177"/>
  <c r="J31" i="177"/>
  <c r="L31" i="177"/>
  <c r="M31" i="177"/>
  <c r="F28" i="177"/>
  <c r="F29" i="177"/>
  <c r="F30" i="177"/>
  <c r="F31" i="177"/>
  <c r="F32" i="177"/>
  <c r="I31" i="177"/>
  <c r="I32" i="177"/>
  <c r="K28" i="177"/>
  <c r="K29" i="177"/>
  <c r="K30" i="177"/>
  <c r="K31" i="177"/>
  <c r="K32" i="177"/>
  <c r="I33" i="177"/>
  <c r="J33" i="177"/>
  <c r="K33" i="177"/>
  <c r="I34" i="177"/>
  <c r="J34" i="177"/>
  <c r="K34" i="177"/>
  <c r="I35" i="177"/>
  <c r="J35" i="177"/>
  <c r="K35" i="177"/>
  <c r="I36" i="177"/>
  <c r="J36" i="177"/>
  <c r="K36" i="177"/>
  <c r="H20" i="177"/>
  <c r="H21" i="177"/>
  <c r="H22" i="177"/>
  <c r="H23" i="177"/>
  <c r="H24" i="177"/>
  <c r="H25" i="177"/>
  <c r="H26" i="177"/>
  <c r="H100" i="177" s="1"/>
  <c r="H27" i="177"/>
  <c r="H28" i="177"/>
  <c r="H29" i="177"/>
  <c r="H30" i="177"/>
  <c r="H31" i="177"/>
  <c r="H32" i="177"/>
  <c r="H33" i="177"/>
  <c r="H34" i="177"/>
  <c r="H35" i="177"/>
  <c r="E28" i="177"/>
  <c r="E29" i="177"/>
  <c r="E30" i="177"/>
  <c r="E31" i="177"/>
  <c r="E32" i="177"/>
  <c r="E33" i="177"/>
  <c r="E34" i="177"/>
  <c r="E35" i="177"/>
  <c r="E36" i="177"/>
  <c r="G31" i="177"/>
  <c r="G32" i="177"/>
  <c r="G33" i="177"/>
  <c r="G34" i="177"/>
  <c r="G35" i="177"/>
  <c r="G36" i="177"/>
  <c r="G37" i="177"/>
  <c r="G99" i="177" s="1"/>
  <c r="G101" i="177" s="1"/>
  <c r="I37" i="177"/>
  <c r="J37" i="177"/>
  <c r="I38" i="177"/>
  <c r="J38" i="177"/>
  <c r="L33" i="177"/>
  <c r="L34" i="177"/>
  <c r="L35" i="177"/>
  <c r="L36" i="177"/>
  <c r="L37" i="177"/>
  <c r="O37" i="177"/>
  <c r="P37" i="177"/>
  <c r="Q38" i="177"/>
  <c r="R38" i="177"/>
  <c r="S38" i="177"/>
  <c r="Q39" i="177"/>
  <c r="R39" i="177"/>
  <c r="R99" i="177" s="1"/>
  <c r="R101" i="177" s="1"/>
  <c r="S39" i="177"/>
  <c r="Q40" i="177"/>
  <c r="R40" i="177"/>
  <c r="S40" i="177"/>
  <c r="Q41" i="177"/>
  <c r="R41" i="177"/>
  <c r="S41" i="177"/>
  <c r="Q42" i="177"/>
  <c r="R42" i="177"/>
  <c r="S42" i="177"/>
  <c r="Q43" i="177"/>
  <c r="R43" i="177"/>
  <c r="S43" i="177"/>
  <c r="Q44" i="177"/>
  <c r="R44" i="177"/>
  <c r="S44" i="177"/>
  <c r="Q45" i="177"/>
  <c r="R45" i="177"/>
  <c r="S45" i="177"/>
  <c r="I39" i="177"/>
  <c r="J39" i="177"/>
  <c r="K39" i="177"/>
  <c r="L39" i="177"/>
  <c r="I40" i="177"/>
  <c r="J40" i="177"/>
  <c r="K40" i="177"/>
  <c r="L40" i="177"/>
  <c r="I41" i="177"/>
  <c r="J41" i="177"/>
  <c r="K41" i="177"/>
  <c r="L41" i="177"/>
  <c r="I42" i="177"/>
  <c r="J42" i="177"/>
  <c r="K42" i="177"/>
  <c r="L42" i="177"/>
  <c r="I43" i="177"/>
  <c r="J43" i="177"/>
  <c r="K43" i="177"/>
  <c r="L43" i="177"/>
  <c r="I44" i="177"/>
  <c r="J44" i="177"/>
  <c r="K44" i="177"/>
  <c r="L44" i="177"/>
  <c r="I45" i="177"/>
  <c r="J45" i="177"/>
  <c r="K45" i="177"/>
  <c r="L45" i="177"/>
  <c r="F34" i="177"/>
  <c r="F35" i="177"/>
  <c r="F36" i="177"/>
  <c r="F37" i="177"/>
  <c r="F38" i="177"/>
  <c r="F39" i="177"/>
  <c r="F40" i="177"/>
  <c r="G39" i="177"/>
  <c r="G40" i="177"/>
  <c r="G41" i="177"/>
  <c r="G42" i="177"/>
  <c r="F42" i="177"/>
  <c r="F43" i="177"/>
  <c r="H40" i="177"/>
  <c r="H41" i="177"/>
  <c r="H42" i="177"/>
  <c r="H43" i="177"/>
  <c r="V7" i="177"/>
  <c r="V8" i="177"/>
  <c r="V9" i="177"/>
  <c r="V10" i="177"/>
  <c r="V11" i="177"/>
  <c r="V12" i="177"/>
  <c r="V13" i="177"/>
  <c r="V99" i="177" s="1"/>
  <c r="V14" i="177"/>
  <c r="V100" i="177" s="1"/>
  <c r="V15" i="177"/>
  <c r="V16" i="177"/>
  <c r="V17" i="177"/>
  <c r="V18" i="177"/>
  <c r="V19" i="177"/>
  <c r="V20" i="177"/>
  <c r="V21" i="177"/>
  <c r="V22" i="177"/>
  <c r="V23" i="177"/>
  <c r="V24" i="177"/>
  <c r="V25" i="177"/>
  <c r="V26" i="177"/>
  <c r="V27" i="177"/>
  <c r="V28" i="177"/>
  <c r="V29" i="177"/>
  <c r="V30" i="177"/>
  <c r="V31" i="177"/>
  <c r="V32" i="177"/>
  <c r="V33" i="177"/>
  <c r="V34" i="177"/>
  <c r="V35" i="177"/>
  <c r="V36" i="177"/>
  <c r="V37" i="177"/>
  <c r="V38" i="177"/>
  <c r="V39" i="177"/>
  <c r="V40" i="177"/>
  <c r="V41" i="177"/>
  <c r="V42" i="177"/>
  <c r="V43" i="177"/>
  <c r="F44" i="177"/>
  <c r="G44" i="177"/>
  <c r="H44" i="177"/>
  <c r="P39" i="177"/>
  <c r="P40" i="177"/>
  <c r="P41" i="177"/>
  <c r="P42" i="177"/>
  <c r="P43" i="177"/>
  <c r="P44" i="177"/>
  <c r="U7" i="177"/>
  <c r="U99" i="177" s="1"/>
  <c r="U8" i="177"/>
  <c r="U100" i="177" s="1"/>
  <c r="U9" i="177"/>
  <c r="U10" i="177"/>
  <c r="U11" i="177"/>
  <c r="U12" i="177"/>
  <c r="U13" i="177"/>
  <c r="U14" i="177"/>
  <c r="U15" i="177"/>
  <c r="U16" i="177"/>
  <c r="U17" i="177"/>
  <c r="U18" i="177"/>
  <c r="U19" i="177"/>
  <c r="U20" i="177"/>
  <c r="U21" i="177"/>
  <c r="U22" i="177"/>
  <c r="U23" i="177"/>
  <c r="U24" i="177"/>
  <c r="U25" i="177"/>
  <c r="U26" i="177"/>
  <c r="U27" i="177"/>
  <c r="U28" i="177"/>
  <c r="U29" i="177"/>
  <c r="U30" i="177"/>
  <c r="U31" i="177"/>
  <c r="U32" i="177"/>
  <c r="U33" i="177"/>
  <c r="U34" i="177"/>
  <c r="U35" i="177"/>
  <c r="U36" i="177"/>
  <c r="U37" i="177"/>
  <c r="U38" i="177"/>
  <c r="U39" i="177"/>
  <c r="U40" i="177"/>
  <c r="U41" i="177"/>
  <c r="U42" i="177"/>
  <c r="U43" i="177"/>
  <c r="U44" i="177"/>
  <c r="E38" i="177"/>
  <c r="E39" i="177"/>
  <c r="E40" i="177"/>
  <c r="E41" i="177"/>
  <c r="E42" i="177"/>
  <c r="E43" i="177"/>
  <c r="E44" i="177"/>
  <c r="E45" i="177"/>
  <c r="E46" i="177"/>
  <c r="I46" i="177"/>
  <c r="J46" i="177"/>
  <c r="K46" i="177"/>
  <c r="M33" i="177"/>
  <c r="M34" i="177"/>
  <c r="M35" i="177"/>
  <c r="M36" i="177"/>
  <c r="M37" i="177"/>
  <c r="M38" i="177"/>
  <c r="M39" i="177"/>
  <c r="M40" i="177"/>
  <c r="M41" i="177"/>
  <c r="M42" i="177"/>
  <c r="M43" i="177"/>
  <c r="M44" i="177"/>
  <c r="M45" i="177"/>
  <c r="M46" i="177"/>
  <c r="Q46" i="177"/>
  <c r="R46" i="177"/>
  <c r="T7" i="177"/>
  <c r="T8" i="177"/>
  <c r="T9" i="177"/>
  <c r="T10" i="177"/>
  <c r="T11" i="177"/>
  <c r="T12" i="177"/>
  <c r="T100" i="177" s="1"/>
  <c r="T13" i="177"/>
  <c r="T14" i="177"/>
  <c r="T15" i="177"/>
  <c r="T16" i="177"/>
  <c r="T17" i="177"/>
  <c r="T18" i="177"/>
  <c r="T19" i="177"/>
  <c r="T20" i="177"/>
  <c r="T21" i="177"/>
  <c r="T22" i="177"/>
  <c r="T23" i="177"/>
  <c r="T24" i="177"/>
  <c r="T25" i="177"/>
  <c r="T26" i="177"/>
  <c r="T27" i="177"/>
  <c r="T28" i="177"/>
  <c r="T29" i="177"/>
  <c r="T30" i="177"/>
  <c r="T31" i="177"/>
  <c r="T32" i="177"/>
  <c r="T33" i="177"/>
  <c r="T34" i="177"/>
  <c r="T35" i="177"/>
  <c r="T36" i="177"/>
  <c r="T37" i="177"/>
  <c r="T38" i="177"/>
  <c r="T39" i="177"/>
  <c r="T40" i="177"/>
  <c r="T41" i="177"/>
  <c r="T42" i="177"/>
  <c r="T43" i="177"/>
  <c r="T44" i="177"/>
  <c r="T45" i="177"/>
  <c r="T46" i="177"/>
  <c r="E47" i="177"/>
  <c r="F47" i="177"/>
  <c r="G47" i="177"/>
  <c r="H47" i="177"/>
  <c r="I47" i="177"/>
  <c r="J47" i="177"/>
  <c r="L47" i="177"/>
  <c r="M47" i="177"/>
  <c r="Q47" i="177"/>
  <c r="R47" i="177"/>
  <c r="S47" i="177"/>
  <c r="T47" i="177"/>
  <c r="Q48" i="177"/>
  <c r="R48" i="177"/>
  <c r="S48" i="177"/>
  <c r="T48" i="177"/>
  <c r="Q49" i="177"/>
  <c r="R49" i="177"/>
  <c r="S49" i="177"/>
  <c r="T49" i="177"/>
  <c r="Q50" i="177"/>
  <c r="R50" i="177"/>
  <c r="S50" i="177"/>
  <c r="T50" i="177"/>
  <c r="E48" i="177"/>
  <c r="F48" i="177"/>
  <c r="G48" i="177"/>
  <c r="H48" i="177"/>
  <c r="I48" i="177"/>
  <c r="J48" i="177"/>
  <c r="K48" i="177"/>
  <c r="L48" i="177"/>
  <c r="M48" i="177"/>
  <c r="E51" i="177"/>
  <c r="F51" i="177"/>
  <c r="G51" i="177"/>
  <c r="H51" i="177"/>
  <c r="I51" i="177"/>
  <c r="J51" i="177"/>
  <c r="K51" i="177"/>
  <c r="K99" i="177" s="1"/>
  <c r="K101" i="177" s="1"/>
  <c r="E52" i="177"/>
  <c r="F52" i="177"/>
  <c r="G52" i="177"/>
  <c r="H52" i="177"/>
  <c r="I52" i="177"/>
  <c r="J52" i="177"/>
  <c r="K52" i="177"/>
  <c r="Q51" i="177"/>
  <c r="R51" i="177"/>
  <c r="S51" i="177"/>
  <c r="Q52" i="177"/>
  <c r="R52" i="177"/>
  <c r="S52" i="177"/>
  <c r="Q53" i="177"/>
  <c r="R53" i="177"/>
  <c r="S53" i="177"/>
  <c r="S99" i="177" s="1"/>
  <c r="S101" i="177" s="1"/>
  <c r="Q54" i="177"/>
  <c r="R54" i="177"/>
  <c r="S54" i="177"/>
  <c r="Q55" i="177"/>
  <c r="R55" i="177"/>
  <c r="S55" i="177"/>
  <c r="Q56" i="177"/>
  <c r="R56" i="177"/>
  <c r="S56" i="177"/>
  <c r="E53" i="177"/>
  <c r="F53" i="177"/>
  <c r="G53" i="177"/>
  <c r="H53" i="177"/>
  <c r="I53" i="177"/>
  <c r="J53" i="177"/>
  <c r="E54" i="177"/>
  <c r="F54" i="177"/>
  <c r="G54" i="177"/>
  <c r="H54" i="177"/>
  <c r="I54" i="177"/>
  <c r="J54" i="177"/>
  <c r="K54" i="177"/>
  <c r="N31" i="177"/>
  <c r="N32" i="177"/>
  <c r="N33" i="177"/>
  <c r="N34" i="177"/>
  <c r="N35" i="177"/>
  <c r="N36" i="177"/>
  <c r="N37" i="177"/>
  <c r="N38" i="177"/>
  <c r="N39" i="177"/>
  <c r="N40" i="177"/>
  <c r="N41" i="177"/>
  <c r="N42" i="177"/>
  <c r="N43" i="177"/>
  <c r="N44" i="177"/>
  <c r="N45" i="177"/>
  <c r="N46" i="177"/>
  <c r="N47" i="177"/>
  <c r="N48" i="177"/>
  <c r="N49" i="177"/>
  <c r="N50" i="177"/>
  <c r="N51" i="177"/>
  <c r="N52" i="177"/>
  <c r="N53" i="177"/>
  <c r="N54" i="177"/>
  <c r="L51" i="177"/>
  <c r="L52" i="177"/>
  <c r="L53" i="177"/>
  <c r="L54" i="177"/>
  <c r="L55" i="177"/>
  <c r="I56" i="177"/>
  <c r="M50" i="177"/>
  <c r="M51" i="177"/>
  <c r="M52" i="177"/>
  <c r="M53" i="177"/>
  <c r="M54" i="177"/>
  <c r="M55" i="177"/>
  <c r="M56" i="177"/>
  <c r="N56" i="177"/>
  <c r="N57" i="177"/>
  <c r="Q57" i="177"/>
  <c r="R57" i="177"/>
  <c r="Q58" i="177"/>
  <c r="R58" i="177"/>
  <c r="Q59" i="177"/>
  <c r="R59" i="177"/>
  <c r="J58" i="177"/>
  <c r="L58" i="177"/>
  <c r="O40" i="177"/>
  <c r="O41" i="177"/>
  <c r="O42" i="177"/>
  <c r="O43" i="177"/>
  <c r="O44" i="177"/>
  <c r="O45" i="177"/>
  <c r="O46" i="177"/>
  <c r="O47" i="177"/>
  <c r="O48" i="177"/>
  <c r="O49" i="177"/>
  <c r="O50" i="177"/>
  <c r="O51" i="177"/>
  <c r="O52" i="177"/>
  <c r="O53" i="177"/>
  <c r="O54" i="177"/>
  <c r="O55" i="177"/>
  <c r="O56" i="177"/>
  <c r="O57" i="177"/>
  <c r="O58" i="177"/>
  <c r="U46" i="177"/>
  <c r="U47" i="177"/>
  <c r="U48" i="177"/>
  <c r="U49" i="177"/>
  <c r="U50" i="177"/>
  <c r="U51" i="177"/>
  <c r="U52" i="177"/>
  <c r="U53" i="177"/>
  <c r="U54" i="177"/>
  <c r="U55" i="177"/>
  <c r="U56" i="177"/>
  <c r="U57" i="177"/>
  <c r="U58" i="177"/>
  <c r="U59" i="177"/>
  <c r="M60" i="177"/>
  <c r="N60" i="177"/>
  <c r="P46" i="177"/>
  <c r="P47" i="177"/>
  <c r="P48" i="177"/>
  <c r="P49" i="177"/>
  <c r="P50" i="177"/>
  <c r="P51" i="177"/>
  <c r="P52" i="177"/>
  <c r="P53" i="177"/>
  <c r="P54" i="177"/>
  <c r="P55" i="177"/>
  <c r="P56" i="177"/>
  <c r="P57" i="177"/>
  <c r="P58" i="177"/>
  <c r="P59" i="177"/>
  <c r="P60" i="177"/>
  <c r="S58" i="177"/>
  <c r="S59" i="177"/>
  <c r="S60" i="177"/>
  <c r="N61" i="177"/>
  <c r="O61" i="177"/>
  <c r="R61" i="177"/>
  <c r="L62" i="177"/>
  <c r="M62" i="177"/>
  <c r="N62" i="177"/>
  <c r="M63" i="177"/>
  <c r="N63" i="177"/>
  <c r="O62" i="177"/>
  <c r="P62" i="177"/>
  <c r="Q62" i="177"/>
  <c r="R62" i="177"/>
  <c r="O63" i="177"/>
  <c r="P63" i="177"/>
  <c r="Q63" i="177"/>
  <c r="R63" i="177"/>
  <c r="O64" i="177"/>
  <c r="P64" i="177"/>
  <c r="Q64" i="177"/>
  <c r="R64" i="177"/>
  <c r="O65" i="177"/>
  <c r="P65" i="177"/>
  <c r="Q65" i="177"/>
  <c r="R65" i="177"/>
  <c r="O66" i="177"/>
  <c r="P66" i="177"/>
  <c r="Q66" i="177"/>
  <c r="R66" i="177"/>
  <c r="O67" i="177"/>
  <c r="P67" i="177"/>
  <c r="Q67" i="177"/>
  <c r="R67" i="177"/>
  <c r="E63" i="177"/>
  <c r="F63" i="177"/>
  <c r="G63" i="177"/>
  <c r="H63" i="177"/>
  <c r="E64" i="177"/>
  <c r="F64" i="177"/>
  <c r="G64" i="177"/>
  <c r="H64" i="177"/>
  <c r="I64" i="177"/>
  <c r="L64" i="177"/>
  <c r="M64" i="177"/>
  <c r="N64" i="177"/>
  <c r="L65" i="177"/>
  <c r="M65" i="177"/>
  <c r="N65" i="177"/>
  <c r="L66" i="177"/>
  <c r="M66" i="177"/>
  <c r="N66" i="177"/>
  <c r="F65" i="177"/>
  <c r="G65" i="177"/>
  <c r="H65" i="177"/>
  <c r="E66" i="177"/>
  <c r="F66" i="177"/>
  <c r="G66" i="177"/>
  <c r="H66" i="177"/>
  <c r="I66" i="177"/>
  <c r="J64" i="177"/>
  <c r="J65" i="177"/>
  <c r="J66" i="177"/>
  <c r="J67" i="177"/>
  <c r="L67" i="177"/>
  <c r="M67" i="177"/>
  <c r="H68" i="177"/>
  <c r="I68" i="177"/>
  <c r="K62" i="177"/>
  <c r="K63" i="177"/>
  <c r="K64" i="177"/>
  <c r="K65" i="177"/>
  <c r="K66" i="177"/>
  <c r="K67" i="177"/>
  <c r="K68" i="177"/>
  <c r="M68" i="177"/>
  <c r="N68" i="177"/>
  <c r="O68" i="177"/>
  <c r="P68" i="177"/>
  <c r="Q68" i="177"/>
  <c r="P69" i="177"/>
  <c r="Q69" i="177"/>
  <c r="P70" i="177"/>
  <c r="Q70" i="177"/>
  <c r="P71" i="177"/>
  <c r="Q71" i="177"/>
  <c r="V45" i="177"/>
  <c r="V46" i="177"/>
  <c r="V47" i="177"/>
  <c r="V48" i="177"/>
  <c r="V49" i="177"/>
  <c r="V50" i="177"/>
  <c r="V51" i="177"/>
  <c r="V52" i="177"/>
  <c r="V53" i="177"/>
  <c r="V54" i="177"/>
  <c r="V55" i="177"/>
  <c r="V56" i="177"/>
  <c r="V57" i="177"/>
  <c r="V58" i="177"/>
  <c r="V59" i="177"/>
  <c r="V60" i="177"/>
  <c r="V61" i="177"/>
  <c r="V62" i="177"/>
  <c r="V63" i="177"/>
  <c r="V64" i="177"/>
  <c r="V65" i="177"/>
  <c r="V66" i="177"/>
  <c r="V67" i="177"/>
  <c r="V68" i="177"/>
  <c r="I69" i="177"/>
  <c r="J69" i="177"/>
  <c r="K69" i="177"/>
  <c r="L69" i="177"/>
  <c r="M69" i="177"/>
  <c r="N69" i="177"/>
  <c r="O69" i="177"/>
  <c r="I70" i="177"/>
  <c r="J70" i="177"/>
  <c r="K70" i="177"/>
  <c r="L70" i="177"/>
  <c r="M70" i="177"/>
  <c r="N70" i="177"/>
  <c r="O70" i="177"/>
  <c r="T52" i="177"/>
  <c r="T53" i="177"/>
  <c r="T54" i="177"/>
  <c r="T55" i="177"/>
  <c r="T56" i="177"/>
  <c r="T57" i="177"/>
  <c r="T58" i="177"/>
  <c r="T59" i="177"/>
  <c r="T60" i="177"/>
  <c r="T61" i="177"/>
  <c r="T62" i="177"/>
  <c r="T63" i="177"/>
  <c r="T64" i="177"/>
  <c r="T65" i="177"/>
  <c r="T66" i="177"/>
  <c r="T67" i="177"/>
  <c r="T68" i="177"/>
  <c r="T69" i="177"/>
  <c r="T70" i="177"/>
  <c r="E69" i="177"/>
  <c r="E70" i="177"/>
  <c r="E71" i="177"/>
  <c r="G68" i="177"/>
  <c r="G69" i="177"/>
  <c r="G70" i="177"/>
  <c r="G71" i="177"/>
  <c r="I71" i="177"/>
  <c r="J71" i="177"/>
  <c r="K71" i="177"/>
  <c r="L71" i="177"/>
  <c r="M71" i="177"/>
  <c r="N71" i="177"/>
  <c r="S62" i="177"/>
  <c r="S63" i="177"/>
  <c r="S64" i="177"/>
  <c r="S65" i="177"/>
  <c r="S66" i="177"/>
  <c r="S67" i="177"/>
  <c r="S68" i="177"/>
  <c r="S69" i="177"/>
  <c r="S70" i="177"/>
  <c r="S71" i="177"/>
  <c r="U61" i="177"/>
  <c r="U62" i="177"/>
  <c r="U63" i="177"/>
  <c r="U64" i="177"/>
  <c r="U65" i="177"/>
  <c r="U66" i="177"/>
  <c r="U67" i="177"/>
  <c r="U68" i="177"/>
  <c r="U69" i="177"/>
  <c r="U70" i="177"/>
  <c r="U71" i="177"/>
  <c r="F69" i="177"/>
  <c r="F70" i="177"/>
  <c r="F71" i="177"/>
  <c r="F72" i="177"/>
  <c r="J72" i="177"/>
  <c r="K72" i="177"/>
  <c r="L72" i="177"/>
  <c r="M72" i="177"/>
  <c r="N72" i="177"/>
  <c r="O72" i="177"/>
  <c r="P72" i="177"/>
  <c r="Q72" i="177"/>
  <c r="S72" i="177"/>
  <c r="T72" i="177"/>
  <c r="V70" i="177"/>
  <c r="V71" i="177"/>
  <c r="V72" i="177"/>
  <c r="G73" i="177"/>
  <c r="O73" i="177"/>
  <c r="P73" i="177"/>
  <c r="R69" i="177"/>
  <c r="R70" i="177"/>
  <c r="R71" i="177"/>
  <c r="R72" i="177"/>
  <c r="R73" i="177"/>
  <c r="E73" i="177"/>
  <c r="E74" i="177"/>
  <c r="H70" i="177"/>
  <c r="H71" i="177"/>
  <c r="H72" i="177"/>
  <c r="H73" i="177"/>
  <c r="H74" i="177"/>
  <c r="L74" i="177"/>
  <c r="N74" i="177"/>
  <c r="O74" i="177"/>
  <c r="Q74" i="177"/>
  <c r="F75" i="177"/>
  <c r="G75" i="177"/>
  <c r="J75" i="177"/>
  <c r="K75" i="177"/>
  <c r="M75" i="177"/>
  <c r="N75" i="177"/>
  <c r="P75" i="177"/>
  <c r="Q75" i="177"/>
  <c r="R75" i="177"/>
  <c r="P76" i="177"/>
  <c r="Q76" i="177"/>
  <c r="R76" i="177"/>
  <c r="V75" i="177"/>
  <c r="E76" i="177"/>
  <c r="F76" i="177"/>
  <c r="G76" i="177"/>
  <c r="H76" i="177"/>
  <c r="K76" i="177"/>
  <c r="L76" i="177"/>
  <c r="M76" i="177"/>
  <c r="N76" i="177"/>
  <c r="E77" i="177"/>
  <c r="F77" i="177"/>
  <c r="G77" i="177"/>
  <c r="H77" i="177"/>
  <c r="I77" i="177"/>
  <c r="J77" i="177"/>
  <c r="K77" i="177"/>
  <c r="L77" i="177"/>
  <c r="M77" i="177"/>
  <c r="N77" i="177"/>
  <c r="O77" i="177"/>
  <c r="P77" i="177"/>
  <c r="Q77" i="177"/>
  <c r="R77" i="177"/>
  <c r="E78" i="177"/>
  <c r="F78" i="177"/>
  <c r="G78" i="177"/>
  <c r="H78" i="177"/>
  <c r="I78" i="177"/>
  <c r="J78" i="177"/>
  <c r="K78" i="177"/>
  <c r="L78" i="177"/>
  <c r="M78" i="177"/>
  <c r="N78" i="177"/>
  <c r="O78" i="177"/>
  <c r="P78" i="177"/>
  <c r="Q78" i="177"/>
  <c r="R78" i="177"/>
  <c r="E79" i="177"/>
  <c r="F79" i="177"/>
  <c r="G79" i="177"/>
  <c r="H79" i="177"/>
  <c r="I79" i="177"/>
  <c r="J79" i="177"/>
  <c r="K79" i="177"/>
  <c r="L79" i="177"/>
  <c r="M79" i="177"/>
  <c r="N79" i="177"/>
  <c r="O79" i="177"/>
  <c r="P79" i="177"/>
  <c r="Q79" i="177"/>
  <c r="R79" i="177"/>
  <c r="E80" i="177"/>
  <c r="F80" i="177"/>
  <c r="G80" i="177"/>
  <c r="H80" i="177"/>
  <c r="I80" i="177"/>
  <c r="J80" i="177"/>
  <c r="K80" i="177"/>
  <c r="L80" i="177"/>
  <c r="M80" i="177"/>
  <c r="N80" i="177"/>
  <c r="O80" i="177"/>
  <c r="P80" i="177"/>
  <c r="Q80" i="177"/>
  <c r="R80" i="177"/>
  <c r="U74" i="177"/>
  <c r="U75" i="177"/>
  <c r="U76" i="177"/>
  <c r="U77" i="177"/>
  <c r="U78" i="177"/>
  <c r="U79" i="177"/>
  <c r="T74" i="177"/>
  <c r="T75" i="177"/>
  <c r="T76" i="177"/>
  <c r="T77" i="177"/>
  <c r="T78" i="177"/>
  <c r="T79" i="177"/>
  <c r="T80" i="177"/>
  <c r="S74" i="177"/>
  <c r="S75" i="177"/>
  <c r="S76" i="177"/>
  <c r="S77" i="177"/>
  <c r="S78" i="177"/>
  <c r="S79" i="177"/>
  <c r="S80" i="177"/>
  <c r="S81" i="177"/>
  <c r="P82" i="177"/>
  <c r="Q82" i="177"/>
  <c r="R82" i="177"/>
  <c r="S82" i="177"/>
  <c r="T82" i="177"/>
  <c r="E84" i="177"/>
  <c r="F84" i="177"/>
  <c r="G84" i="177"/>
  <c r="H84" i="177"/>
  <c r="J84" i="177"/>
  <c r="L83" i="177"/>
  <c r="L84" i="177"/>
  <c r="N82" i="177"/>
  <c r="N83" i="177"/>
  <c r="N84" i="177"/>
  <c r="I84" i="177"/>
  <c r="I85" i="177"/>
  <c r="O85" i="177"/>
  <c r="Q85" i="177"/>
  <c r="V82" i="177"/>
  <c r="V83" i="177"/>
  <c r="V84" i="177"/>
  <c r="V85" i="177"/>
  <c r="K86" i="177"/>
  <c r="M84" i="177"/>
  <c r="M85" i="177"/>
  <c r="M86" i="177"/>
  <c r="P86" i="177"/>
  <c r="Q86" i="177"/>
  <c r="R86" i="177"/>
  <c r="U81" i="177"/>
  <c r="U82" i="177"/>
  <c r="U83" i="177"/>
  <c r="U84" i="177"/>
  <c r="U85" i="177"/>
  <c r="U86" i="177"/>
  <c r="F87" i="177"/>
  <c r="G87" i="177"/>
  <c r="H87" i="177"/>
  <c r="I87" i="177"/>
  <c r="K87" i="177"/>
  <c r="L87" i="177"/>
  <c r="M87" i="177"/>
  <c r="N87" i="177"/>
  <c r="O87" i="177"/>
  <c r="P87" i="177"/>
  <c r="Q87" i="177"/>
  <c r="R87" i="177"/>
  <c r="U87" i="177"/>
  <c r="V87" i="177"/>
  <c r="U88" i="177"/>
  <c r="V88" i="177"/>
  <c r="U89" i="177"/>
  <c r="V89" i="177"/>
  <c r="U90" i="177"/>
  <c r="V90" i="177"/>
  <c r="U91" i="177"/>
  <c r="V91" i="177"/>
  <c r="U92" i="177"/>
  <c r="V92" i="177"/>
  <c r="U93" i="177"/>
  <c r="V93" i="177"/>
  <c r="U94" i="177"/>
  <c r="V94" i="177"/>
  <c r="U95" i="177"/>
  <c r="V95" i="177"/>
  <c r="U96" i="177"/>
  <c r="V96" i="177"/>
  <c r="F88" i="177"/>
  <c r="G88" i="177"/>
  <c r="H88" i="177"/>
  <c r="I88" i="177"/>
  <c r="J88" i="177"/>
  <c r="K88" i="177"/>
  <c r="L88" i="177"/>
  <c r="M88" i="177"/>
  <c r="N88" i="177"/>
  <c r="O88" i="177"/>
  <c r="P88" i="177"/>
  <c r="Q88" i="177"/>
  <c r="R88" i="177"/>
  <c r="F89" i="177"/>
  <c r="G89" i="177"/>
  <c r="H89" i="177"/>
  <c r="J89" i="177"/>
  <c r="K89" i="177"/>
  <c r="L89" i="177"/>
  <c r="N89" i="177"/>
  <c r="O89" i="177"/>
  <c r="P89" i="177"/>
  <c r="Q89" i="177"/>
  <c r="S84" i="177"/>
  <c r="S85" i="177"/>
  <c r="S86" i="177"/>
  <c r="S87" i="177"/>
  <c r="S88" i="177"/>
  <c r="S89" i="177"/>
  <c r="F90" i="177"/>
  <c r="G90" i="177"/>
  <c r="H90" i="177"/>
  <c r="I90" i="177"/>
  <c r="J90" i="177"/>
  <c r="K90" i="177"/>
  <c r="L90" i="177"/>
  <c r="M90" i="177"/>
  <c r="N90" i="177"/>
  <c r="O90" i="177"/>
  <c r="F91" i="177"/>
  <c r="G91" i="177"/>
  <c r="H91" i="177"/>
  <c r="I91" i="177"/>
  <c r="J91" i="177"/>
  <c r="K91" i="177"/>
  <c r="L91" i="177"/>
  <c r="M91" i="177"/>
  <c r="N91" i="177"/>
  <c r="O91" i="177"/>
  <c r="P90" i="177"/>
  <c r="Q90" i="177"/>
  <c r="R90" i="177"/>
  <c r="P91" i="177"/>
  <c r="Q91" i="177"/>
  <c r="R91" i="177"/>
  <c r="P92" i="177"/>
  <c r="Q92" i="177"/>
  <c r="R92" i="177"/>
  <c r="F92" i="177"/>
  <c r="G92" i="177"/>
  <c r="H92" i="177"/>
  <c r="I92" i="177"/>
  <c r="J92" i="177"/>
  <c r="K92" i="177"/>
  <c r="L92" i="177"/>
  <c r="M92" i="177"/>
  <c r="N92" i="177"/>
  <c r="I93" i="177"/>
  <c r="J93" i="177"/>
  <c r="K93" i="177"/>
  <c r="L93" i="177"/>
  <c r="M93" i="177"/>
  <c r="N93" i="177"/>
  <c r="T84" i="177"/>
  <c r="T85" i="177"/>
  <c r="T86" i="177"/>
  <c r="T87" i="177"/>
  <c r="T88" i="177"/>
  <c r="T89" i="177"/>
  <c r="T90" i="177"/>
  <c r="T91" i="177"/>
  <c r="T92" i="177"/>
  <c r="F93" i="177"/>
  <c r="G93" i="177"/>
  <c r="P93" i="177"/>
  <c r="Q93" i="177"/>
  <c r="R93" i="177"/>
  <c r="S93" i="177"/>
  <c r="T93" i="177"/>
  <c r="P94" i="177"/>
  <c r="Q94" i="177"/>
  <c r="R94" i="177"/>
  <c r="S94" i="177"/>
  <c r="T94" i="177"/>
  <c r="P95" i="177"/>
  <c r="Q95" i="177"/>
  <c r="R95" i="177"/>
  <c r="S95" i="177"/>
  <c r="T95" i="177"/>
  <c r="F94" i="177"/>
  <c r="G94" i="177"/>
  <c r="H94" i="177"/>
  <c r="I94" i="177"/>
  <c r="J94" i="177"/>
  <c r="K94" i="177"/>
  <c r="L94" i="177"/>
  <c r="M94" i="177"/>
  <c r="N94" i="177"/>
  <c r="O94" i="177"/>
  <c r="F95" i="177"/>
  <c r="G95" i="177"/>
  <c r="H95" i="177"/>
  <c r="I95" i="177"/>
  <c r="J95" i="177"/>
  <c r="K95" i="177"/>
  <c r="L95" i="177"/>
  <c r="M95" i="177"/>
  <c r="N95" i="177"/>
  <c r="F96" i="177"/>
  <c r="G96" i="177"/>
  <c r="H96" i="177"/>
  <c r="I96" i="177"/>
  <c r="J96" i="177"/>
  <c r="K96" i="177"/>
  <c r="L96" i="177"/>
  <c r="M96" i="177"/>
  <c r="N96" i="177"/>
  <c r="O96" i="177"/>
  <c r="P96" i="177"/>
  <c r="Q96" i="177"/>
  <c r="R96" i="177"/>
  <c r="S96" i="177"/>
  <c r="E87" i="177"/>
  <c r="E88" i="177"/>
  <c r="E89" i="177"/>
  <c r="E90" i="177"/>
  <c r="E91" i="177"/>
  <c r="E92" i="177"/>
  <c r="E93" i="177"/>
  <c r="E94" i="177"/>
  <c r="E95" i="177"/>
  <c r="E96" i="177"/>
  <c r="E97" i="177"/>
  <c r="G97" i="177"/>
  <c r="H97" i="177"/>
  <c r="I97" i="177"/>
  <c r="J97" i="177"/>
  <c r="L97" i="177"/>
  <c r="M97" i="177"/>
  <c r="N97" i="177"/>
  <c r="O97" i="177"/>
  <c r="L98" i="177"/>
  <c r="M98" i="177"/>
  <c r="N98" i="177"/>
  <c r="O98" i="177"/>
  <c r="Q97" i="177"/>
  <c r="R97" i="177"/>
  <c r="S97" i="177"/>
  <c r="T97" i="177"/>
  <c r="U97" i="177"/>
  <c r="V97" i="177"/>
  <c r="Q98" i="177"/>
  <c r="R98" i="177"/>
  <c r="S98" i="177"/>
  <c r="T98" i="177"/>
  <c r="U98" i="177"/>
  <c r="V98" i="177"/>
  <c r="E98" i="177"/>
  <c r="F98" i="177"/>
  <c r="G98" i="177"/>
  <c r="H98" i="177"/>
  <c r="I98" i="177"/>
  <c r="J98" i="177"/>
  <c r="G15" i="187"/>
  <c r="D15" i="187" s="1"/>
  <c r="G16" i="187"/>
  <c r="G18" i="187"/>
  <c r="H18" i="187"/>
  <c r="H23" i="187" s="1"/>
  <c r="J15" i="187"/>
  <c r="I15" i="187" s="1"/>
  <c r="J16" i="187"/>
  <c r="K16" i="187"/>
  <c r="K23" i="187" s="1"/>
  <c r="J18" i="187"/>
  <c r="J23" i="187" s="1"/>
  <c r="K18" i="187"/>
  <c r="E16" i="187"/>
  <c r="E7" i="187"/>
  <c r="D8" i="187"/>
  <c r="E8" i="187"/>
  <c r="C8" i="187" s="1"/>
  <c r="D9" i="187"/>
  <c r="E9" i="187"/>
  <c r="D10" i="187"/>
  <c r="E10" i="187"/>
  <c r="C10" i="187" s="1"/>
  <c r="D11" i="187"/>
  <c r="E11" i="187"/>
  <c r="C11" i="187" s="1"/>
  <c r="D12" i="187"/>
  <c r="E12" i="187"/>
  <c r="D13" i="187"/>
  <c r="E13" i="187"/>
  <c r="D14" i="187"/>
  <c r="E14" i="187"/>
  <c r="E15" i="187"/>
  <c r="D16" i="187"/>
  <c r="D17" i="187"/>
  <c r="E17" i="187"/>
  <c r="E18" i="187"/>
  <c r="D19" i="187"/>
  <c r="E19" i="187"/>
  <c r="C19" i="187" s="1"/>
  <c r="D20" i="187"/>
  <c r="E20" i="187"/>
  <c r="C20" i="187" s="1"/>
  <c r="D21" i="187"/>
  <c r="E21" i="187"/>
  <c r="D22" i="187"/>
  <c r="E22" i="187"/>
  <c r="C22" i="187"/>
  <c r="C21" i="187"/>
  <c r="C17" i="187"/>
  <c r="C14" i="187"/>
  <c r="C13" i="187"/>
  <c r="C12" i="187"/>
  <c r="C9" i="187"/>
  <c r="C7" i="187"/>
  <c r="F22" i="187"/>
  <c r="F21" i="187"/>
  <c r="F20" i="187"/>
  <c r="F19" i="187"/>
  <c r="F18" i="187"/>
  <c r="F17" i="187"/>
  <c r="F16" i="187"/>
  <c r="F15" i="187"/>
  <c r="F14" i="187"/>
  <c r="F13" i="187"/>
  <c r="F12" i="187"/>
  <c r="F11" i="187"/>
  <c r="F10" i="187"/>
  <c r="F9" i="187"/>
  <c r="F8" i="187"/>
  <c r="F7" i="187"/>
  <c r="F23" i="187" s="1"/>
  <c r="I8" i="187"/>
  <c r="I9" i="187"/>
  <c r="I10" i="187"/>
  <c r="I11" i="187"/>
  <c r="I12" i="187"/>
  <c r="I13" i="187"/>
  <c r="I14" i="187"/>
  <c r="I16" i="187"/>
  <c r="I17" i="187"/>
  <c r="I18" i="187"/>
  <c r="I19" i="187"/>
  <c r="I20" i="187"/>
  <c r="I21" i="187"/>
  <c r="I22" i="187"/>
  <c r="D7" i="187"/>
  <c r="I7" i="187"/>
  <c r="G23" i="187"/>
  <c r="G7" i="206"/>
  <c r="M7" i="206"/>
  <c r="M115" i="206" s="1"/>
  <c r="N7" i="206"/>
  <c r="O7" i="206"/>
  <c r="M8" i="206"/>
  <c r="N8" i="206"/>
  <c r="P7" i="206"/>
  <c r="P115" i="206" s="1"/>
  <c r="P8" i="206"/>
  <c r="P116" i="206" s="1"/>
  <c r="F7" i="206"/>
  <c r="F8" i="206"/>
  <c r="F9" i="206"/>
  <c r="M9" i="206"/>
  <c r="N9" i="206"/>
  <c r="O9" i="206"/>
  <c r="P9" i="206"/>
  <c r="M10" i="206"/>
  <c r="M116" i="206" s="1"/>
  <c r="N10" i="206"/>
  <c r="O10" i="206"/>
  <c r="P10" i="206"/>
  <c r="H7" i="206"/>
  <c r="H8" i="206"/>
  <c r="H116" i="206" s="1"/>
  <c r="H9" i="206"/>
  <c r="D9" i="206" s="1"/>
  <c r="H10" i="206"/>
  <c r="D10" i="206" s="1"/>
  <c r="K8" i="206"/>
  <c r="K116" i="206" s="1"/>
  <c r="K9" i="206"/>
  <c r="K10" i="206"/>
  <c r="R7" i="206"/>
  <c r="R8" i="206"/>
  <c r="R9" i="206"/>
  <c r="R115" i="206" s="1"/>
  <c r="R10" i="206"/>
  <c r="R116" i="206" s="1"/>
  <c r="N11" i="206"/>
  <c r="O11" i="206"/>
  <c r="O115" i="206" s="1"/>
  <c r="Q7" i="206"/>
  <c r="Q8" i="206"/>
  <c r="Q9" i="206"/>
  <c r="Q10" i="206"/>
  <c r="Q11" i="206"/>
  <c r="S7" i="206"/>
  <c r="S115" i="206" s="1"/>
  <c r="S8" i="206"/>
  <c r="S116" i="206" s="1"/>
  <c r="S9" i="206"/>
  <c r="S10" i="206"/>
  <c r="S11" i="206"/>
  <c r="V8" i="206"/>
  <c r="V9" i="206"/>
  <c r="V10" i="206"/>
  <c r="V11" i="206"/>
  <c r="I7" i="206"/>
  <c r="D7" i="206" s="1"/>
  <c r="I8" i="206"/>
  <c r="I116" i="206" s="1"/>
  <c r="I9" i="206"/>
  <c r="I10" i="206"/>
  <c r="I11" i="206"/>
  <c r="I12" i="206"/>
  <c r="K12" i="206"/>
  <c r="M12" i="206"/>
  <c r="N12" i="206"/>
  <c r="N116" i="206" s="1"/>
  <c r="O12" i="206"/>
  <c r="O116" i="206" s="1"/>
  <c r="P12" i="206"/>
  <c r="Q12" i="206"/>
  <c r="N13" i="206"/>
  <c r="O13" i="206"/>
  <c r="P13" i="206"/>
  <c r="Q13" i="206"/>
  <c r="Q115" i="206" s="1"/>
  <c r="R12" i="206"/>
  <c r="S12" i="206"/>
  <c r="R13" i="206"/>
  <c r="S13" i="206"/>
  <c r="R14" i="206"/>
  <c r="S14" i="206"/>
  <c r="R15" i="206"/>
  <c r="S15" i="206"/>
  <c r="R16" i="206"/>
  <c r="S16" i="206"/>
  <c r="F11" i="206"/>
  <c r="F12" i="206"/>
  <c r="F13" i="206"/>
  <c r="H13" i="206"/>
  <c r="I14" i="206"/>
  <c r="N14" i="206"/>
  <c r="O14" i="206"/>
  <c r="P14" i="206"/>
  <c r="N15" i="206"/>
  <c r="O15" i="206"/>
  <c r="P15" i="206"/>
  <c r="H15" i="206"/>
  <c r="I15" i="206"/>
  <c r="H16" i="206"/>
  <c r="D16" i="206" s="1"/>
  <c r="I16" i="206"/>
  <c r="V13" i="206"/>
  <c r="V14" i="206"/>
  <c r="V15" i="206"/>
  <c r="K14" i="206"/>
  <c r="K15" i="206"/>
  <c r="K16" i="206"/>
  <c r="M15" i="206"/>
  <c r="M16" i="206"/>
  <c r="N16" i="206"/>
  <c r="O16" i="206"/>
  <c r="N17" i="206"/>
  <c r="O17" i="206"/>
  <c r="G9" i="206"/>
  <c r="G10" i="206"/>
  <c r="G11" i="206"/>
  <c r="G12" i="206"/>
  <c r="G116" i="206" s="1"/>
  <c r="G13" i="206"/>
  <c r="G115" i="206" s="1"/>
  <c r="G14" i="206"/>
  <c r="G15" i="206"/>
  <c r="G16" i="206"/>
  <c r="G17" i="206"/>
  <c r="J7" i="206"/>
  <c r="J115" i="206" s="1"/>
  <c r="J8" i="206"/>
  <c r="J116" i="206" s="1"/>
  <c r="J9" i="206"/>
  <c r="J10" i="206"/>
  <c r="J11" i="206"/>
  <c r="J12" i="206"/>
  <c r="J13" i="206"/>
  <c r="J14" i="206"/>
  <c r="J15" i="206"/>
  <c r="J16" i="206"/>
  <c r="J17" i="206"/>
  <c r="D17" i="206" s="1"/>
  <c r="L7" i="206"/>
  <c r="L115" i="206" s="1"/>
  <c r="L8" i="206"/>
  <c r="L9" i="206"/>
  <c r="L10" i="206"/>
  <c r="L11" i="206"/>
  <c r="L12" i="206"/>
  <c r="L13" i="206"/>
  <c r="L14" i="206"/>
  <c r="D14" i="206" s="1"/>
  <c r="L15" i="206"/>
  <c r="D15" i="206" s="1"/>
  <c r="L16" i="206"/>
  <c r="L17" i="206"/>
  <c r="F15" i="206"/>
  <c r="F16" i="206"/>
  <c r="F17" i="206"/>
  <c r="F18" i="206"/>
  <c r="D18" i="206" s="1"/>
  <c r="I18" i="206"/>
  <c r="J18" i="206"/>
  <c r="L18" i="206"/>
  <c r="M18" i="206"/>
  <c r="N18" i="206"/>
  <c r="O18" i="206"/>
  <c r="R18" i="206"/>
  <c r="G19" i="206"/>
  <c r="J19" i="206"/>
  <c r="K19" i="206"/>
  <c r="K115" i="206" s="1"/>
  <c r="K117" i="206" s="1"/>
  <c r="L19" i="206"/>
  <c r="M19" i="206"/>
  <c r="O19" i="206"/>
  <c r="P19" i="206"/>
  <c r="F20" i="206"/>
  <c r="G20" i="206"/>
  <c r="H20" i="206"/>
  <c r="J20" i="206"/>
  <c r="K20" i="206"/>
  <c r="M20" i="206"/>
  <c r="N20" i="206"/>
  <c r="O20" i="206"/>
  <c r="Q15" i="206"/>
  <c r="Q16" i="206"/>
  <c r="Q116" i="206" s="1"/>
  <c r="Q17" i="206"/>
  <c r="Q18" i="206"/>
  <c r="Q19" i="206"/>
  <c r="Q20" i="206"/>
  <c r="F21" i="206"/>
  <c r="G21" i="206"/>
  <c r="H21" i="206"/>
  <c r="I21" i="206"/>
  <c r="J21" i="206"/>
  <c r="M21" i="206"/>
  <c r="N21" i="206"/>
  <c r="O21" i="206"/>
  <c r="P21" i="206"/>
  <c r="Q21" i="206"/>
  <c r="M22" i="206"/>
  <c r="N22" i="206"/>
  <c r="O22" i="206"/>
  <c r="P22" i="206"/>
  <c r="Q22" i="206"/>
  <c r="F22" i="206"/>
  <c r="G22" i="206"/>
  <c r="H22" i="206"/>
  <c r="I22" i="206"/>
  <c r="J22" i="206"/>
  <c r="K22" i="206"/>
  <c r="D22" i="206" s="1"/>
  <c r="H23" i="206"/>
  <c r="D23" i="206" s="1"/>
  <c r="I23" i="206"/>
  <c r="L22" i="206"/>
  <c r="L23" i="206"/>
  <c r="O23" i="206"/>
  <c r="P23" i="206"/>
  <c r="R20" i="206"/>
  <c r="R21" i="206"/>
  <c r="R22" i="206"/>
  <c r="R23" i="206"/>
  <c r="E7" i="206"/>
  <c r="E115" i="206" s="1"/>
  <c r="E8" i="206"/>
  <c r="E9" i="206"/>
  <c r="E10" i="206"/>
  <c r="E11" i="206"/>
  <c r="D11" i="206" s="1"/>
  <c r="E12" i="206"/>
  <c r="E13" i="206"/>
  <c r="D13" i="206" s="1"/>
  <c r="E14" i="206"/>
  <c r="E15" i="206"/>
  <c r="E16" i="206"/>
  <c r="E17" i="206"/>
  <c r="E18" i="206"/>
  <c r="E19" i="206"/>
  <c r="D19" i="206" s="1"/>
  <c r="E20" i="206"/>
  <c r="E21" i="206"/>
  <c r="D21" i="206" s="1"/>
  <c r="E22" i="206"/>
  <c r="E23" i="206"/>
  <c r="E24" i="206"/>
  <c r="G24" i="206"/>
  <c r="H24" i="206"/>
  <c r="D24" i="206" s="1"/>
  <c r="I24" i="206"/>
  <c r="J24" i="206"/>
  <c r="N24" i="206"/>
  <c r="O24" i="206"/>
  <c r="Q24" i="206"/>
  <c r="R24" i="206"/>
  <c r="G26" i="206"/>
  <c r="H26" i="206"/>
  <c r="L26" i="206"/>
  <c r="M26" i="206"/>
  <c r="N26" i="206"/>
  <c r="F27" i="206"/>
  <c r="H28" i="206"/>
  <c r="L28" i="206"/>
  <c r="G29" i="206"/>
  <c r="H29" i="206"/>
  <c r="M28" i="206"/>
  <c r="M29" i="206"/>
  <c r="H30" i="206"/>
  <c r="D30" i="206" s="1"/>
  <c r="I30" i="206"/>
  <c r="P25" i="206"/>
  <c r="P26" i="206"/>
  <c r="P27" i="206"/>
  <c r="P28" i="206"/>
  <c r="P29" i="206"/>
  <c r="P30" i="206"/>
  <c r="E26" i="206"/>
  <c r="D26" i="206" s="1"/>
  <c r="E27" i="206"/>
  <c r="E28" i="206"/>
  <c r="E29" i="206"/>
  <c r="E30" i="206"/>
  <c r="E31" i="206"/>
  <c r="G31" i="206"/>
  <c r="D31" i="206" s="1"/>
  <c r="H31" i="206"/>
  <c r="J31" i="206"/>
  <c r="K31" i="206"/>
  <c r="E32" i="206"/>
  <c r="F32" i="206"/>
  <c r="G32" i="206"/>
  <c r="H32" i="206"/>
  <c r="D32" i="206" s="1"/>
  <c r="I32" i="206"/>
  <c r="J32" i="206"/>
  <c r="K32" i="206"/>
  <c r="M32" i="206"/>
  <c r="L32" i="206"/>
  <c r="L33" i="206"/>
  <c r="O27" i="206"/>
  <c r="O28" i="206"/>
  <c r="O29" i="206"/>
  <c r="O30" i="206"/>
  <c r="O31" i="206"/>
  <c r="O32" i="206"/>
  <c r="O33" i="206"/>
  <c r="G34" i="206"/>
  <c r="H34" i="206"/>
  <c r="I34" i="206"/>
  <c r="J34" i="206"/>
  <c r="D34" i="206" s="1"/>
  <c r="K34" i="206"/>
  <c r="L34" i="206"/>
  <c r="N28" i="206"/>
  <c r="N29" i="206"/>
  <c r="N30" i="206"/>
  <c r="N31" i="206"/>
  <c r="N32" i="206"/>
  <c r="N33" i="206"/>
  <c r="D33" i="206" s="1"/>
  <c r="N34" i="206"/>
  <c r="P32" i="206"/>
  <c r="P33" i="206"/>
  <c r="P34" i="206"/>
  <c r="E34" i="206"/>
  <c r="E35" i="206"/>
  <c r="G35" i="206"/>
  <c r="H35" i="206"/>
  <c r="I35" i="206"/>
  <c r="J35" i="206"/>
  <c r="K35" i="206"/>
  <c r="L35" i="206"/>
  <c r="M35" i="206"/>
  <c r="N35" i="206"/>
  <c r="O35" i="206"/>
  <c r="P35" i="206"/>
  <c r="F35" i="206"/>
  <c r="D35" i="206" s="1"/>
  <c r="F36" i="206"/>
  <c r="F116" i="206" s="1"/>
  <c r="F117" i="206" s="1"/>
  <c r="E37" i="206"/>
  <c r="F37" i="206"/>
  <c r="G37" i="206"/>
  <c r="E38" i="206"/>
  <c r="F38" i="206"/>
  <c r="G38" i="206"/>
  <c r="E39" i="206"/>
  <c r="D39" i="206" s="1"/>
  <c r="F39" i="206"/>
  <c r="G39" i="206"/>
  <c r="E40" i="206"/>
  <c r="D40" i="206" s="1"/>
  <c r="F40" i="206"/>
  <c r="G40" i="206"/>
  <c r="E41" i="206"/>
  <c r="F41" i="206"/>
  <c r="D41" i="206" s="1"/>
  <c r="G41" i="206"/>
  <c r="E42" i="206"/>
  <c r="D42" i="206" s="1"/>
  <c r="F42" i="206"/>
  <c r="G42" i="206"/>
  <c r="L37" i="206"/>
  <c r="M37" i="206"/>
  <c r="L38" i="206"/>
  <c r="M38" i="206"/>
  <c r="L39" i="206"/>
  <c r="M39" i="206"/>
  <c r="L40" i="206"/>
  <c r="M40" i="206"/>
  <c r="L41" i="206"/>
  <c r="M41" i="206"/>
  <c r="O37" i="206"/>
  <c r="Q26" i="206"/>
  <c r="Q27" i="206"/>
  <c r="D27" i="206" s="1"/>
  <c r="Q28" i="206"/>
  <c r="Q29" i="206"/>
  <c r="Q30" i="206"/>
  <c r="Q31" i="206"/>
  <c r="Q32" i="206"/>
  <c r="Q33" i="206"/>
  <c r="Q34" i="206"/>
  <c r="Q35" i="206"/>
  <c r="Q36" i="206"/>
  <c r="Q37" i="206"/>
  <c r="P37" i="206"/>
  <c r="P38" i="206"/>
  <c r="I37" i="206"/>
  <c r="I38" i="206"/>
  <c r="I39" i="206"/>
  <c r="P39" i="206"/>
  <c r="Q39" i="206"/>
  <c r="P40" i="206"/>
  <c r="Q40" i="206"/>
  <c r="P41" i="206"/>
  <c r="Q41" i="206"/>
  <c r="P42" i="206"/>
  <c r="Q42" i="206"/>
  <c r="P43" i="206"/>
  <c r="Q43" i="206"/>
  <c r="P44" i="206"/>
  <c r="Q44" i="206"/>
  <c r="P45" i="206"/>
  <c r="Q45" i="206"/>
  <c r="P46" i="206"/>
  <c r="Q46" i="206"/>
  <c r="J37" i="206"/>
  <c r="J38" i="206"/>
  <c r="D38" i="206" s="1"/>
  <c r="J39" i="206"/>
  <c r="J40" i="206"/>
  <c r="I41" i="206"/>
  <c r="J41" i="206"/>
  <c r="N37" i="206"/>
  <c r="N38" i="206"/>
  <c r="N39" i="206"/>
  <c r="N40" i="206"/>
  <c r="N41" i="206"/>
  <c r="N42" i="206"/>
  <c r="M43" i="206"/>
  <c r="N43" i="206"/>
  <c r="M44" i="206"/>
  <c r="N44" i="206"/>
  <c r="M45" i="206"/>
  <c r="N45" i="206"/>
  <c r="D45" i="206" s="1"/>
  <c r="M46" i="206"/>
  <c r="N46" i="206"/>
  <c r="E44" i="206"/>
  <c r="F44" i="206"/>
  <c r="E45" i="206"/>
  <c r="F45" i="206"/>
  <c r="E46" i="206"/>
  <c r="D46" i="206" s="1"/>
  <c r="F46" i="206"/>
  <c r="H37" i="206"/>
  <c r="H38" i="206"/>
  <c r="H39" i="206"/>
  <c r="H40" i="206"/>
  <c r="H41" i="206"/>
  <c r="H42" i="206"/>
  <c r="H43" i="206"/>
  <c r="D43" i="206" s="1"/>
  <c r="H44" i="206"/>
  <c r="H45" i="206"/>
  <c r="K37" i="206"/>
  <c r="K38" i="206"/>
  <c r="K39" i="206"/>
  <c r="K40" i="206"/>
  <c r="K41" i="206"/>
  <c r="K42" i="206"/>
  <c r="K43" i="206"/>
  <c r="K44" i="206"/>
  <c r="K45" i="206"/>
  <c r="K46" i="206"/>
  <c r="G44" i="206"/>
  <c r="G45" i="206"/>
  <c r="G46" i="206"/>
  <c r="G47" i="206"/>
  <c r="D47" i="206" s="1"/>
  <c r="I44" i="206"/>
  <c r="I45" i="206"/>
  <c r="I46" i="206"/>
  <c r="I47" i="206"/>
  <c r="L43" i="206"/>
  <c r="L44" i="206"/>
  <c r="L45" i="206"/>
  <c r="L46" i="206"/>
  <c r="L47" i="206"/>
  <c r="O39" i="206"/>
  <c r="O40" i="206"/>
  <c r="O41" i="206"/>
  <c r="O42" i="206"/>
  <c r="O43" i="206"/>
  <c r="O44" i="206"/>
  <c r="O45" i="206"/>
  <c r="O46" i="206"/>
  <c r="O47" i="206"/>
  <c r="J43" i="206"/>
  <c r="J44" i="206"/>
  <c r="J45" i="206"/>
  <c r="J46" i="206"/>
  <c r="J47" i="206"/>
  <c r="J48" i="206"/>
  <c r="M48" i="206"/>
  <c r="I49" i="206"/>
  <c r="J49" i="206"/>
  <c r="L49" i="206"/>
  <c r="M49" i="206"/>
  <c r="L50" i="206"/>
  <c r="M50" i="206"/>
  <c r="F48" i="206"/>
  <c r="F49" i="206"/>
  <c r="F50" i="206"/>
  <c r="H50" i="206"/>
  <c r="I50" i="206"/>
  <c r="Q48" i="206"/>
  <c r="Q49" i="206"/>
  <c r="Q50" i="206"/>
  <c r="E48" i="206"/>
  <c r="D48" i="206" s="1"/>
  <c r="E49" i="206"/>
  <c r="D49" i="206" s="1"/>
  <c r="E50" i="206"/>
  <c r="E51" i="206"/>
  <c r="D51" i="206" s="1"/>
  <c r="G50" i="206"/>
  <c r="G51" i="206"/>
  <c r="P49" i="206"/>
  <c r="P50" i="206"/>
  <c r="P51" i="206"/>
  <c r="R26" i="206"/>
  <c r="R27" i="206"/>
  <c r="R28" i="206"/>
  <c r="R29" i="206"/>
  <c r="R30" i="206"/>
  <c r="R31" i="206"/>
  <c r="R32" i="206"/>
  <c r="R33" i="206"/>
  <c r="R34" i="206"/>
  <c r="R35" i="206"/>
  <c r="R36" i="206"/>
  <c r="R37" i="206"/>
  <c r="R38" i="206"/>
  <c r="R39" i="206"/>
  <c r="R40" i="206"/>
  <c r="R41" i="206"/>
  <c r="R42" i="206"/>
  <c r="R43" i="206"/>
  <c r="R44" i="206"/>
  <c r="R45" i="206"/>
  <c r="R46" i="206"/>
  <c r="R47" i="206"/>
  <c r="R48" i="206"/>
  <c r="R49" i="206"/>
  <c r="R50" i="206"/>
  <c r="R51" i="206"/>
  <c r="E52" i="206"/>
  <c r="F52" i="206"/>
  <c r="G52" i="206"/>
  <c r="J52" i="206"/>
  <c r="L52" i="206"/>
  <c r="M52" i="206"/>
  <c r="P52" i="206"/>
  <c r="Q52" i="206"/>
  <c r="R52" i="206"/>
  <c r="T7" i="206"/>
  <c r="T8" i="206"/>
  <c r="T9" i="206"/>
  <c r="T10" i="206"/>
  <c r="T11" i="206"/>
  <c r="T115" i="206" s="1"/>
  <c r="T12" i="206"/>
  <c r="T13" i="206"/>
  <c r="T14" i="206"/>
  <c r="T15" i="206"/>
  <c r="T16" i="206"/>
  <c r="T17" i="206"/>
  <c r="T18" i="206"/>
  <c r="T19" i="206"/>
  <c r="T20" i="206"/>
  <c r="T21" i="206"/>
  <c r="T22" i="206"/>
  <c r="T23" i="206"/>
  <c r="T24" i="206"/>
  <c r="T25" i="206"/>
  <c r="T26" i="206"/>
  <c r="T27" i="206"/>
  <c r="T28" i="206"/>
  <c r="T29" i="206"/>
  <c r="T30" i="206"/>
  <c r="T31" i="206"/>
  <c r="T32" i="206"/>
  <c r="T33" i="206"/>
  <c r="T34" i="206"/>
  <c r="T35" i="206"/>
  <c r="T36" i="206"/>
  <c r="T37" i="206"/>
  <c r="T38" i="206"/>
  <c r="T39" i="206"/>
  <c r="T40" i="206"/>
  <c r="T41" i="206"/>
  <c r="T42" i="206"/>
  <c r="T43" i="206"/>
  <c r="T44" i="206"/>
  <c r="T45" i="206"/>
  <c r="T46" i="206"/>
  <c r="T47" i="206"/>
  <c r="T48" i="206"/>
  <c r="T49" i="206"/>
  <c r="T50" i="206"/>
  <c r="T51" i="206"/>
  <c r="T52" i="206"/>
  <c r="E53" i="206"/>
  <c r="F53" i="206"/>
  <c r="H52" i="206"/>
  <c r="H53" i="206"/>
  <c r="K49" i="206"/>
  <c r="K50" i="206"/>
  <c r="D50" i="206" s="1"/>
  <c r="K51" i="206"/>
  <c r="K52" i="206"/>
  <c r="K53" i="206"/>
  <c r="O50" i="206"/>
  <c r="O51" i="206"/>
  <c r="O52" i="206"/>
  <c r="O53" i="206"/>
  <c r="V18" i="206"/>
  <c r="V19" i="206"/>
  <c r="V20" i="206"/>
  <c r="V116" i="206" s="1"/>
  <c r="V21" i="206"/>
  <c r="V22" i="206"/>
  <c r="V23" i="206"/>
  <c r="V24" i="206"/>
  <c r="V25" i="206"/>
  <c r="V26" i="206"/>
  <c r="V27" i="206"/>
  <c r="V28" i="206"/>
  <c r="V29" i="206"/>
  <c r="V30" i="206"/>
  <c r="V31" i="206"/>
  <c r="V32" i="206"/>
  <c r="V33" i="206"/>
  <c r="V34" i="206"/>
  <c r="V35" i="206"/>
  <c r="V36" i="206"/>
  <c r="V37" i="206"/>
  <c r="V38" i="206"/>
  <c r="V39" i="206"/>
  <c r="V40" i="206"/>
  <c r="V41" i="206"/>
  <c r="V42" i="206"/>
  <c r="V43" i="206"/>
  <c r="V44" i="206"/>
  <c r="V45" i="206"/>
  <c r="V46" i="206"/>
  <c r="V47" i="206"/>
  <c r="V48" i="206"/>
  <c r="V49" i="206"/>
  <c r="V50" i="206"/>
  <c r="V51" i="206"/>
  <c r="V52" i="206"/>
  <c r="V53" i="206"/>
  <c r="E54" i="206"/>
  <c r="F54" i="206"/>
  <c r="G54" i="206"/>
  <c r="J54" i="206"/>
  <c r="K54" i="206"/>
  <c r="L54" i="206"/>
  <c r="D54" i="206" s="1"/>
  <c r="M54" i="206"/>
  <c r="O54" i="206"/>
  <c r="P54" i="206"/>
  <c r="Q54" i="206"/>
  <c r="R54" i="206"/>
  <c r="U7" i="206"/>
  <c r="U115" i="206" s="1"/>
  <c r="U8" i="206"/>
  <c r="U9" i="206"/>
  <c r="U10" i="206"/>
  <c r="U116" i="206" s="1"/>
  <c r="U11" i="206"/>
  <c r="U12" i="206"/>
  <c r="U13" i="206"/>
  <c r="U14" i="206"/>
  <c r="U15" i="206"/>
  <c r="U16" i="206"/>
  <c r="U17" i="206"/>
  <c r="U18" i="206"/>
  <c r="U19" i="206"/>
  <c r="U20" i="206"/>
  <c r="U21" i="206"/>
  <c r="U22" i="206"/>
  <c r="U23" i="206"/>
  <c r="U24" i="206"/>
  <c r="U25" i="206"/>
  <c r="D25" i="206" s="1"/>
  <c r="U26" i="206"/>
  <c r="U27" i="206"/>
  <c r="U28" i="206"/>
  <c r="U29" i="206"/>
  <c r="U30" i="206"/>
  <c r="U31" i="206"/>
  <c r="U32" i="206"/>
  <c r="U33" i="206"/>
  <c r="U34" i="206"/>
  <c r="U35" i="206"/>
  <c r="U36" i="206"/>
  <c r="U37" i="206"/>
  <c r="U38" i="206"/>
  <c r="U39" i="206"/>
  <c r="U40" i="206"/>
  <c r="U41" i="206"/>
  <c r="U42" i="206"/>
  <c r="U43" i="206"/>
  <c r="U44" i="206"/>
  <c r="U45" i="206"/>
  <c r="U46" i="206"/>
  <c r="U47" i="206"/>
  <c r="U48" i="206"/>
  <c r="U49" i="206"/>
  <c r="U50" i="206"/>
  <c r="U51" i="206"/>
  <c r="U52" i="206"/>
  <c r="U53" i="206"/>
  <c r="U54" i="206"/>
  <c r="N48" i="206"/>
  <c r="N49" i="206"/>
  <c r="N50" i="206"/>
  <c r="N51" i="206"/>
  <c r="N52" i="206"/>
  <c r="N53" i="206"/>
  <c r="N54" i="206"/>
  <c r="N55" i="206"/>
  <c r="S18" i="206"/>
  <c r="S19" i="206"/>
  <c r="S20" i="206"/>
  <c r="S21" i="206"/>
  <c r="S22" i="206"/>
  <c r="S23" i="206"/>
  <c r="S24" i="206"/>
  <c r="S25" i="206"/>
  <c r="S26" i="206"/>
  <c r="S27" i="206"/>
  <c r="S28" i="206"/>
  <c r="S29" i="206"/>
  <c r="D29" i="206" s="1"/>
  <c r="S30" i="206"/>
  <c r="S31" i="206"/>
  <c r="S32" i="206"/>
  <c r="S33" i="206"/>
  <c r="S34" i="206"/>
  <c r="S35" i="206"/>
  <c r="S36" i="206"/>
  <c r="S37" i="206"/>
  <c r="D37" i="206" s="1"/>
  <c r="S38" i="206"/>
  <c r="S39" i="206"/>
  <c r="S40" i="206"/>
  <c r="S41" i="206"/>
  <c r="S42" i="206"/>
  <c r="S43" i="206"/>
  <c r="S44" i="206"/>
  <c r="S45" i="206"/>
  <c r="S46" i="206"/>
  <c r="S47" i="206"/>
  <c r="S48" i="206"/>
  <c r="S49" i="206"/>
  <c r="S50" i="206"/>
  <c r="S51" i="206"/>
  <c r="S52" i="206"/>
  <c r="S53" i="206"/>
  <c r="D53" i="206" s="1"/>
  <c r="S54" i="206"/>
  <c r="S55" i="206"/>
  <c r="E56" i="206"/>
  <c r="O56" i="206"/>
  <c r="R56" i="206"/>
  <c r="D56" i="206" s="1"/>
  <c r="E57" i="206"/>
  <c r="D57" i="206" s="1"/>
  <c r="F57" i="206"/>
  <c r="G57" i="206"/>
  <c r="H57" i="206"/>
  <c r="I57" i="206"/>
  <c r="J57" i="206"/>
  <c r="E58" i="206"/>
  <c r="F58" i="206"/>
  <c r="G58" i="206"/>
  <c r="D58" i="206" s="1"/>
  <c r="H58" i="206"/>
  <c r="I58" i="206"/>
  <c r="J58" i="206"/>
  <c r="L57" i="206"/>
  <c r="M57" i="206"/>
  <c r="N57" i="206"/>
  <c r="L58" i="206"/>
  <c r="M58" i="206"/>
  <c r="N58" i="206"/>
  <c r="O57" i="206"/>
  <c r="P57" i="206"/>
  <c r="Q57" i="206"/>
  <c r="R57" i="206"/>
  <c r="O58" i="206"/>
  <c r="P58" i="206"/>
  <c r="Q58" i="206"/>
  <c r="R58" i="206"/>
  <c r="O59" i="206"/>
  <c r="D59" i="206" s="1"/>
  <c r="P59" i="206"/>
  <c r="Q59" i="206"/>
  <c r="R59" i="206"/>
  <c r="O60" i="206"/>
  <c r="P60" i="206"/>
  <c r="Q60" i="206"/>
  <c r="R60" i="206"/>
  <c r="M60" i="206"/>
  <c r="T54" i="206"/>
  <c r="T55" i="206"/>
  <c r="T56" i="206"/>
  <c r="T57" i="206"/>
  <c r="T58" i="206"/>
  <c r="T59" i="206"/>
  <c r="T60" i="206"/>
  <c r="E61" i="206"/>
  <c r="D61" i="206" s="1"/>
  <c r="F61" i="206"/>
  <c r="G61" i="206"/>
  <c r="H61" i="206"/>
  <c r="I61" i="206"/>
  <c r="J61" i="206"/>
  <c r="K61" i="206"/>
  <c r="L61" i="206"/>
  <c r="M61" i="206"/>
  <c r="N61" i="206"/>
  <c r="O61" i="206"/>
  <c r="P61" i="206"/>
  <c r="E62" i="206"/>
  <c r="F62" i="206"/>
  <c r="G62" i="206"/>
  <c r="H62" i="206"/>
  <c r="D62" i="206" s="1"/>
  <c r="I62" i="206"/>
  <c r="J62" i="206"/>
  <c r="K62" i="206"/>
  <c r="L62" i="206"/>
  <c r="M62" i="206"/>
  <c r="N62" i="206"/>
  <c r="O62" i="206"/>
  <c r="P62" i="206"/>
  <c r="S57" i="206"/>
  <c r="S58" i="206"/>
  <c r="S59" i="206"/>
  <c r="S60" i="206"/>
  <c r="S61" i="206"/>
  <c r="Q62" i="206"/>
  <c r="R62" i="206"/>
  <c r="S62" i="206"/>
  <c r="Q63" i="206"/>
  <c r="R63" i="206"/>
  <c r="S63" i="206"/>
  <c r="Q64" i="206"/>
  <c r="R64" i="206"/>
  <c r="S64" i="206"/>
  <c r="Q65" i="206"/>
  <c r="D65" i="206" s="1"/>
  <c r="R65" i="206"/>
  <c r="S65" i="206"/>
  <c r="E63" i="206"/>
  <c r="F63" i="206"/>
  <c r="G63" i="206"/>
  <c r="H63" i="206"/>
  <c r="I63" i="206"/>
  <c r="J63" i="206"/>
  <c r="D63" i="206" s="1"/>
  <c r="L63" i="206"/>
  <c r="M63" i="206"/>
  <c r="N63" i="206"/>
  <c r="O63" i="206"/>
  <c r="E64" i="206"/>
  <c r="D64" i="206" s="1"/>
  <c r="F64" i="206"/>
  <c r="G64" i="206"/>
  <c r="H64" i="206"/>
  <c r="I64" i="206"/>
  <c r="J64" i="206"/>
  <c r="K64" i="206"/>
  <c r="L64" i="206"/>
  <c r="M64" i="206"/>
  <c r="N64" i="206"/>
  <c r="O64" i="206"/>
  <c r="P64" i="206"/>
  <c r="M66" i="206"/>
  <c r="D66" i="206" s="1"/>
  <c r="N66" i="206"/>
  <c r="O66" i="206"/>
  <c r="P66" i="206"/>
  <c r="Q66" i="206"/>
  <c r="R66" i="206"/>
  <c r="S66" i="206"/>
  <c r="O68" i="206"/>
  <c r="Q68" i="206"/>
  <c r="R68" i="206"/>
  <c r="S68" i="206"/>
  <c r="V55" i="206"/>
  <c r="V56" i="206"/>
  <c r="V57" i="206"/>
  <c r="V58" i="206"/>
  <c r="V59" i="206"/>
  <c r="V60" i="206"/>
  <c r="V61" i="206"/>
  <c r="V62" i="206"/>
  <c r="V63" i="206"/>
  <c r="V64" i="206"/>
  <c r="V65" i="206"/>
  <c r="V66" i="206"/>
  <c r="V67" i="206"/>
  <c r="V68" i="206"/>
  <c r="U56" i="206"/>
  <c r="U57" i="206"/>
  <c r="U58" i="206"/>
  <c r="U59" i="206"/>
  <c r="U60" i="206"/>
  <c r="U61" i="206"/>
  <c r="U62" i="206"/>
  <c r="U63" i="206"/>
  <c r="U64" i="206"/>
  <c r="U65" i="206"/>
  <c r="U66" i="206"/>
  <c r="U67" i="206"/>
  <c r="U68" i="206"/>
  <c r="U69" i="206"/>
  <c r="S70" i="206"/>
  <c r="U71" i="206"/>
  <c r="L72" i="206"/>
  <c r="D72" i="206" s="1"/>
  <c r="P72" i="206"/>
  <c r="Q72" i="206"/>
  <c r="S72" i="206"/>
  <c r="I73" i="206"/>
  <c r="M73" i="206"/>
  <c r="N73" i="206"/>
  <c r="O73" i="206"/>
  <c r="P73" i="206"/>
  <c r="Q73" i="206"/>
  <c r="R73" i="206"/>
  <c r="S73" i="206"/>
  <c r="P74" i="206"/>
  <c r="Q74" i="206"/>
  <c r="R74" i="206"/>
  <c r="S74" i="206"/>
  <c r="P75" i="206"/>
  <c r="Q75" i="206"/>
  <c r="R75" i="206"/>
  <c r="S75" i="206"/>
  <c r="P76" i="206"/>
  <c r="Q76" i="206"/>
  <c r="R76" i="206"/>
  <c r="S76" i="206"/>
  <c r="G73" i="206"/>
  <c r="G74" i="206"/>
  <c r="I74" i="206"/>
  <c r="J74" i="206"/>
  <c r="L74" i="206"/>
  <c r="M74" i="206"/>
  <c r="N74" i="206"/>
  <c r="O74" i="206"/>
  <c r="H73" i="206"/>
  <c r="H74" i="206"/>
  <c r="H75" i="206"/>
  <c r="K73" i="206"/>
  <c r="K74" i="206"/>
  <c r="K75" i="206"/>
  <c r="E73" i="206"/>
  <c r="D73" i="206" s="1"/>
  <c r="E74" i="206"/>
  <c r="D74" i="206" s="1"/>
  <c r="E75" i="206"/>
  <c r="D75" i="206" s="1"/>
  <c r="E76" i="206"/>
  <c r="G76" i="206"/>
  <c r="I76" i="206"/>
  <c r="J76" i="206"/>
  <c r="K76" i="206"/>
  <c r="L76" i="206"/>
  <c r="M76" i="206"/>
  <c r="N76" i="206"/>
  <c r="U73" i="206"/>
  <c r="U74" i="206"/>
  <c r="U75" i="206"/>
  <c r="U76" i="206"/>
  <c r="F73" i="206"/>
  <c r="F74" i="206"/>
  <c r="F75" i="206"/>
  <c r="F76" i="206"/>
  <c r="F77" i="206"/>
  <c r="H77" i="206"/>
  <c r="J77" i="206"/>
  <c r="K77" i="206"/>
  <c r="L77" i="206"/>
  <c r="M77" i="206"/>
  <c r="N77" i="206"/>
  <c r="O77" i="206"/>
  <c r="D77" i="206" s="1"/>
  <c r="P77" i="206"/>
  <c r="Q77" i="206"/>
  <c r="R77" i="206"/>
  <c r="S77" i="206"/>
  <c r="E78" i="206"/>
  <c r="F78" i="206"/>
  <c r="G78" i="206"/>
  <c r="D78" i="206" s="1"/>
  <c r="H78" i="206"/>
  <c r="I78" i="206"/>
  <c r="J78" i="206"/>
  <c r="K78" i="206"/>
  <c r="L78" i="206"/>
  <c r="M78" i="206"/>
  <c r="N78" i="206"/>
  <c r="O78" i="206"/>
  <c r="P78" i="206"/>
  <c r="Q78" i="206"/>
  <c r="R78" i="206"/>
  <c r="S78" i="206"/>
  <c r="V71" i="206"/>
  <c r="V72" i="206"/>
  <c r="V73" i="206"/>
  <c r="V74" i="206"/>
  <c r="V75" i="206"/>
  <c r="V76" i="206"/>
  <c r="V77" i="206"/>
  <c r="V78" i="206"/>
  <c r="U78" i="206"/>
  <c r="U79" i="206"/>
  <c r="H80" i="206"/>
  <c r="D80" i="206" s="1"/>
  <c r="K80" i="206"/>
  <c r="M80" i="206"/>
  <c r="O80" i="206"/>
  <c r="P80" i="206"/>
  <c r="Q80" i="206"/>
  <c r="S80" i="206"/>
  <c r="V80" i="206"/>
  <c r="I81" i="206"/>
  <c r="J81" i="206"/>
  <c r="K81" i="206"/>
  <c r="L81" i="206"/>
  <c r="M81" i="206"/>
  <c r="N81" i="206"/>
  <c r="O81" i="206"/>
  <c r="P81" i="206"/>
  <c r="Q81" i="206"/>
  <c r="R81" i="206"/>
  <c r="S81" i="206"/>
  <c r="U81" i="206"/>
  <c r="E81" i="206"/>
  <c r="E82" i="206"/>
  <c r="I82" i="206"/>
  <c r="J82" i="206"/>
  <c r="K82" i="206"/>
  <c r="L82" i="206"/>
  <c r="M82" i="206"/>
  <c r="N82" i="206"/>
  <c r="O82" i="206"/>
  <c r="P82" i="206"/>
  <c r="Q82" i="206"/>
  <c r="T62" i="206"/>
  <c r="T63" i="206"/>
  <c r="T64" i="206"/>
  <c r="T65" i="206"/>
  <c r="T66" i="206"/>
  <c r="T67" i="206"/>
  <c r="D67" i="206" s="1"/>
  <c r="T68" i="206"/>
  <c r="T69" i="206"/>
  <c r="T70" i="206"/>
  <c r="T71" i="206"/>
  <c r="D71" i="206" s="1"/>
  <c r="T72" i="206"/>
  <c r="T73" i="206"/>
  <c r="T74" i="206"/>
  <c r="T75" i="206"/>
  <c r="T76" i="206"/>
  <c r="T77" i="206"/>
  <c r="T78" i="206"/>
  <c r="T79" i="206"/>
  <c r="D79" i="206" s="1"/>
  <c r="T80" i="206"/>
  <c r="T81" i="206"/>
  <c r="T82" i="206"/>
  <c r="U82" i="206"/>
  <c r="V82" i="206"/>
  <c r="U83" i="206"/>
  <c r="V83" i="206"/>
  <c r="G81" i="206"/>
  <c r="G82" i="206"/>
  <c r="G83" i="206"/>
  <c r="D83" i="206" s="1"/>
  <c r="I83" i="206"/>
  <c r="J83" i="206"/>
  <c r="L83" i="206"/>
  <c r="M83" i="206"/>
  <c r="R83" i="206"/>
  <c r="S83" i="206"/>
  <c r="F81" i="206"/>
  <c r="D81" i="206" s="1"/>
  <c r="F82" i="206"/>
  <c r="D82" i="206" s="1"/>
  <c r="F83" i="206"/>
  <c r="F84" i="206"/>
  <c r="H82" i="206"/>
  <c r="H83" i="206"/>
  <c r="H84" i="206"/>
  <c r="J84" i="206"/>
  <c r="K84" i="206"/>
  <c r="L84" i="206"/>
  <c r="M84" i="206"/>
  <c r="P84" i="206"/>
  <c r="Q84" i="206"/>
  <c r="R84" i="206"/>
  <c r="S84" i="206"/>
  <c r="T84" i="206"/>
  <c r="H86" i="206"/>
  <c r="D86" i="206" s="1"/>
  <c r="O86" i="206"/>
  <c r="Q86" i="206"/>
  <c r="S86" i="206"/>
  <c r="E87" i="206"/>
  <c r="F87" i="206"/>
  <c r="G87" i="206"/>
  <c r="I87" i="206"/>
  <c r="D87" i="206" s="1"/>
  <c r="J87" i="206"/>
  <c r="K87" i="206"/>
  <c r="L87" i="206"/>
  <c r="M87" i="206"/>
  <c r="N87" i="206"/>
  <c r="O87" i="206"/>
  <c r="P87" i="206"/>
  <c r="Q87" i="206"/>
  <c r="R87" i="206"/>
  <c r="S87" i="206"/>
  <c r="E88" i="206"/>
  <c r="F88" i="206"/>
  <c r="D88" i="206" s="1"/>
  <c r="G88" i="206"/>
  <c r="H88" i="206"/>
  <c r="I88" i="206"/>
  <c r="J88" i="206"/>
  <c r="K88" i="206"/>
  <c r="L88" i="206"/>
  <c r="M88" i="206"/>
  <c r="N88" i="206"/>
  <c r="O88" i="206"/>
  <c r="P88" i="206"/>
  <c r="Q88" i="206"/>
  <c r="R88" i="206"/>
  <c r="S88" i="206"/>
  <c r="F89" i="206"/>
  <c r="D89" i="206" s="1"/>
  <c r="G89" i="206"/>
  <c r="P89" i="206"/>
  <c r="Q89" i="206"/>
  <c r="R89" i="206"/>
  <c r="P90" i="206"/>
  <c r="Q90" i="206"/>
  <c r="R90" i="206"/>
  <c r="V87" i="206"/>
  <c r="V88" i="206"/>
  <c r="V89" i="206"/>
  <c r="E90" i="206"/>
  <c r="F90" i="206"/>
  <c r="G90" i="206"/>
  <c r="D90" i="206" s="1"/>
  <c r="H90" i="206"/>
  <c r="L90" i="206"/>
  <c r="M90" i="206"/>
  <c r="E91" i="206"/>
  <c r="F91" i="206"/>
  <c r="D91" i="206" s="1"/>
  <c r="G91" i="206"/>
  <c r="H91" i="206"/>
  <c r="I91" i="206"/>
  <c r="J91" i="206"/>
  <c r="K91" i="206"/>
  <c r="L91" i="206"/>
  <c r="M91" i="206"/>
  <c r="N91" i="206"/>
  <c r="O91" i="206"/>
  <c r="P91" i="206"/>
  <c r="Q91" i="206"/>
  <c r="R91" i="206"/>
  <c r="E92" i="206"/>
  <c r="F92" i="206"/>
  <c r="G92" i="206"/>
  <c r="H92" i="206"/>
  <c r="I92" i="206"/>
  <c r="J92" i="206"/>
  <c r="K92" i="206"/>
  <c r="L92" i="206"/>
  <c r="M92" i="206"/>
  <c r="N92" i="206"/>
  <c r="O92" i="206"/>
  <c r="P92" i="206"/>
  <c r="Q92" i="206"/>
  <c r="R92" i="206"/>
  <c r="E93" i="206"/>
  <c r="F93" i="206"/>
  <c r="G93" i="206"/>
  <c r="H93" i="206"/>
  <c r="D93" i="206" s="1"/>
  <c r="I93" i="206"/>
  <c r="J93" i="206"/>
  <c r="K93" i="206"/>
  <c r="L93" i="206"/>
  <c r="M93" i="206"/>
  <c r="N93" i="206"/>
  <c r="O93" i="206"/>
  <c r="P93" i="206"/>
  <c r="Q93" i="206"/>
  <c r="R93" i="206"/>
  <c r="E94" i="206"/>
  <c r="F94" i="206"/>
  <c r="G94" i="206"/>
  <c r="H94" i="206"/>
  <c r="I94" i="206"/>
  <c r="D94" i="206" s="1"/>
  <c r="J94" i="206"/>
  <c r="K94" i="206"/>
  <c r="L94" i="206"/>
  <c r="M94" i="206"/>
  <c r="N94" i="206"/>
  <c r="O94" i="206"/>
  <c r="P94" i="206"/>
  <c r="Q94" i="206"/>
  <c r="R94" i="206"/>
  <c r="U87" i="206"/>
  <c r="U88" i="206"/>
  <c r="U89" i="206"/>
  <c r="U90" i="206"/>
  <c r="U91" i="206"/>
  <c r="U92" i="206"/>
  <c r="U93" i="206"/>
  <c r="T87" i="206"/>
  <c r="T88" i="206"/>
  <c r="T89" i="206"/>
  <c r="T90" i="206"/>
  <c r="T91" i="206"/>
  <c r="T92" i="206"/>
  <c r="T93" i="206"/>
  <c r="T94" i="206"/>
  <c r="S90" i="206"/>
  <c r="S91" i="206"/>
  <c r="S92" i="206"/>
  <c r="S93" i="206"/>
  <c r="S94" i="206"/>
  <c r="S95" i="206"/>
  <c r="U95" i="206"/>
  <c r="D95" i="206" s="1"/>
  <c r="P96" i="206"/>
  <c r="D96" i="206" s="1"/>
  <c r="R96" i="206"/>
  <c r="S96" i="206"/>
  <c r="T96" i="206"/>
  <c r="U96" i="206"/>
  <c r="E98" i="206"/>
  <c r="F98" i="206"/>
  <c r="D98" i="206" s="1"/>
  <c r="G98" i="206"/>
  <c r="H98" i="206"/>
  <c r="I98" i="206"/>
  <c r="J98" i="206"/>
  <c r="L98" i="206"/>
  <c r="M98" i="206"/>
  <c r="N98" i="206"/>
  <c r="S98" i="206"/>
  <c r="U98" i="206"/>
  <c r="T98" i="206"/>
  <c r="T99" i="206"/>
  <c r="D99" i="206" s="1"/>
  <c r="M100" i="206"/>
  <c r="F101" i="206"/>
  <c r="G101" i="206"/>
  <c r="H101" i="206"/>
  <c r="I101" i="206"/>
  <c r="F102" i="206"/>
  <c r="G102" i="206"/>
  <c r="D102" i="206" s="1"/>
  <c r="H102" i="206"/>
  <c r="I102" i="206"/>
  <c r="U101" i="206"/>
  <c r="V101" i="206"/>
  <c r="U102" i="206"/>
  <c r="V102" i="206"/>
  <c r="K102" i="206"/>
  <c r="L102" i="206"/>
  <c r="M102" i="206"/>
  <c r="O102" i="206"/>
  <c r="P102" i="206"/>
  <c r="Q102" i="206"/>
  <c r="R102" i="206"/>
  <c r="F103" i="206"/>
  <c r="G103" i="206"/>
  <c r="D103" i="206" s="1"/>
  <c r="H103" i="206"/>
  <c r="F104" i="206"/>
  <c r="G104" i="206"/>
  <c r="H104" i="206"/>
  <c r="F105" i="206"/>
  <c r="G105" i="206"/>
  <c r="H105" i="206"/>
  <c r="F106" i="206"/>
  <c r="G106" i="206"/>
  <c r="H106" i="206"/>
  <c r="K103" i="206"/>
  <c r="L103" i="206"/>
  <c r="N102" i="206"/>
  <c r="N103" i="206"/>
  <c r="S101" i="206"/>
  <c r="S102" i="206"/>
  <c r="S103" i="206"/>
  <c r="K104" i="206"/>
  <c r="L104" i="206"/>
  <c r="M104" i="206"/>
  <c r="N104" i="206"/>
  <c r="O104" i="206"/>
  <c r="P104" i="206"/>
  <c r="R104" i="206"/>
  <c r="J102" i="206"/>
  <c r="J103" i="206"/>
  <c r="J104" i="206"/>
  <c r="J105" i="206"/>
  <c r="L105" i="206"/>
  <c r="M105" i="206"/>
  <c r="N105" i="206"/>
  <c r="J106" i="206"/>
  <c r="K106" i="206"/>
  <c r="L106" i="206"/>
  <c r="M106" i="206"/>
  <c r="P106" i="206"/>
  <c r="Q106" i="206"/>
  <c r="R106" i="206"/>
  <c r="F107" i="206"/>
  <c r="G107" i="206"/>
  <c r="J107" i="206"/>
  <c r="K107" i="206"/>
  <c r="L107" i="206"/>
  <c r="M107" i="206"/>
  <c r="N107" i="206"/>
  <c r="P107" i="206"/>
  <c r="Q107" i="206"/>
  <c r="S107" i="206"/>
  <c r="F108" i="206"/>
  <c r="G108" i="206"/>
  <c r="H108" i="206"/>
  <c r="F109" i="206"/>
  <c r="G109" i="206"/>
  <c r="H109" i="206"/>
  <c r="F110" i="206"/>
  <c r="G110" i="206"/>
  <c r="H110" i="206"/>
  <c r="D110" i="206" s="1"/>
  <c r="F111" i="206"/>
  <c r="D111" i="206" s="1"/>
  <c r="G111" i="206"/>
  <c r="H111" i="206"/>
  <c r="F112" i="206"/>
  <c r="G112" i="206"/>
  <c r="H112" i="206"/>
  <c r="K108" i="206"/>
  <c r="L108" i="206"/>
  <c r="M108" i="206"/>
  <c r="N108" i="206"/>
  <c r="O108" i="206"/>
  <c r="P108" i="206"/>
  <c r="Q108" i="206"/>
  <c r="R108" i="206"/>
  <c r="S108" i="206"/>
  <c r="J109" i="206"/>
  <c r="T101" i="206"/>
  <c r="D101" i="206" s="1"/>
  <c r="T102" i="206"/>
  <c r="T103" i="206"/>
  <c r="T104" i="206"/>
  <c r="T105" i="206"/>
  <c r="T106" i="206"/>
  <c r="T107" i="206"/>
  <c r="T108" i="206"/>
  <c r="T109" i="206"/>
  <c r="D109" i="206" s="1"/>
  <c r="J110" i="206"/>
  <c r="K110" i="206"/>
  <c r="L110" i="206"/>
  <c r="P110" i="206"/>
  <c r="R110" i="206"/>
  <c r="S110" i="206"/>
  <c r="U105" i="206"/>
  <c r="U106" i="206"/>
  <c r="U107" i="206"/>
  <c r="U108" i="206"/>
  <c r="U109" i="206"/>
  <c r="U110" i="206"/>
  <c r="J111" i="206"/>
  <c r="K111" i="206"/>
  <c r="L111" i="206"/>
  <c r="M111" i="206"/>
  <c r="O111" i="206"/>
  <c r="Q111" i="206"/>
  <c r="R111" i="206"/>
  <c r="S111" i="206"/>
  <c r="T111" i="206"/>
  <c r="U111" i="206"/>
  <c r="Q112" i="206"/>
  <c r="R112" i="206"/>
  <c r="S112" i="206"/>
  <c r="T112" i="206"/>
  <c r="U112" i="206"/>
  <c r="J112" i="206"/>
  <c r="K112" i="206"/>
  <c r="L112" i="206"/>
  <c r="M112" i="206"/>
  <c r="N112" i="206"/>
  <c r="O112" i="206"/>
  <c r="E101" i="206"/>
  <c r="E102" i="206"/>
  <c r="E103" i="206"/>
  <c r="E104" i="206"/>
  <c r="D104" i="206" s="1"/>
  <c r="E105" i="206"/>
  <c r="D105" i="206" s="1"/>
  <c r="E106" i="206"/>
  <c r="D106" i="206" s="1"/>
  <c r="E107" i="206"/>
  <c r="D107" i="206" s="1"/>
  <c r="E108" i="206"/>
  <c r="E109" i="206"/>
  <c r="E110" i="206"/>
  <c r="E111" i="206"/>
  <c r="E112" i="206"/>
  <c r="D112" i="206" s="1"/>
  <c r="E113" i="206"/>
  <c r="D113" i="206" s="1"/>
  <c r="I104" i="206"/>
  <c r="I105" i="206"/>
  <c r="I106" i="206"/>
  <c r="I107" i="206"/>
  <c r="I108" i="206"/>
  <c r="I109" i="206"/>
  <c r="I110" i="206"/>
  <c r="I111" i="206"/>
  <c r="I112" i="206"/>
  <c r="I113" i="206"/>
  <c r="S113" i="206"/>
  <c r="T113" i="206"/>
  <c r="V104" i="206"/>
  <c r="V105" i="206"/>
  <c r="V106" i="206"/>
  <c r="V107" i="206"/>
  <c r="V108" i="206"/>
  <c r="V109" i="206"/>
  <c r="V110" i="206"/>
  <c r="V111" i="206"/>
  <c r="V112" i="206"/>
  <c r="V113" i="206"/>
  <c r="E114" i="206"/>
  <c r="D114" i="206" s="1"/>
  <c r="F114" i="206"/>
  <c r="G114" i="206"/>
  <c r="I114" i="206"/>
  <c r="J114" i="206"/>
  <c r="L114" i="206"/>
  <c r="N114" i="206"/>
  <c r="O114" i="206"/>
  <c r="Q114" i="206"/>
  <c r="R114" i="206"/>
  <c r="S114" i="206"/>
  <c r="T114" i="206"/>
  <c r="U114" i="206"/>
  <c r="K33" i="180"/>
  <c r="G7" i="180"/>
  <c r="H8" i="180"/>
  <c r="G9" i="180"/>
  <c r="D9" i="180" s="1"/>
  <c r="H10" i="180"/>
  <c r="H11" i="180"/>
  <c r="H12" i="180"/>
  <c r="E12" i="180" s="1"/>
  <c r="C12" i="180" s="1"/>
  <c r="G14" i="180"/>
  <c r="G15" i="180"/>
  <c r="F15" i="180" s="1"/>
  <c r="G16" i="180"/>
  <c r="H16" i="180"/>
  <c r="F16" i="180" s="1"/>
  <c r="H18" i="180"/>
  <c r="F18" i="180" s="1"/>
  <c r="G19" i="180"/>
  <c r="H19" i="180"/>
  <c r="H22" i="180"/>
  <c r="G25" i="180"/>
  <c r="D25" i="180" s="1"/>
  <c r="H25" i="180"/>
  <c r="E25" i="180" s="1"/>
  <c r="G29" i="180"/>
  <c r="F29" i="180" s="1"/>
  <c r="H32" i="180"/>
  <c r="F32" i="180" s="1"/>
  <c r="J7" i="180"/>
  <c r="J8" i="180"/>
  <c r="J9" i="180"/>
  <c r="J10" i="180"/>
  <c r="D10" i="180" s="1"/>
  <c r="J11" i="180"/>
  <c r="I11" i="180" s="1"/>
  <c r="K7" i="180"/>
  <c r="I7" i="180" s="1"/>
  <c r="K8" i="180"/>
  <c r="K9" i="180"/>
  <c r="E9" i="180" s="1"/>
  <c r="K10" i="180"/>
  <c r="E10" i="180" s="1"/>
  <c r="K11" i="180"/>
  <c r="E11" i="180" s="1"/>
  <c r="C11" i="180" s="1"/>
  <c r="K12" i="180"/>
  <c r="K13" i="180"/>
  <c r="E13" i="180" s="1"/>
  <c r="C13" i="180" s="1"/>
  <c r="J14" i="180"/>
  <c r="D14" i="180" s="1"/>
  <c r="J15" i="180"/>
  <c r="I15" i="180" s="1"/>
  <c r="K15" i="180"/>
  <c r="K16" i="180"/>
  <c r="E16" i="180" s="1"/>
  <c r="C16" i="180" s="1"/>
  <c r="K18" i="180"/>
  <c r="E18" i="180" s="1"/>
  <c r="C18" i="180" s="1"/>
  <c r="K19" i="180"/>
  <c r="E19" i="180" s="1"/>
  <c r="J22" i="180"/>
  <c r="K22" i="180"/>
  <c r="E22" i="180" s="1"/>
  <c r="C22" i="180" s="1"/>
  <c r="K23" i="180"/>
  <c r="I23" i="180" s="1"/>
  <c r="J24" i="180"/>
  <c r="D24" i="180" s="1"/>
  <c r="J25" i="180"/>
  <c r="J28" i="180"/>
  <c r="D28" i="180" s="1"/>
  <c r="K29" i="180"/>
  <c r="E29" i="180" s="1"/>
  <c r="J30" i="180"/>
  <c r="J32" i="180"/>
  <c r="K32" i="180"/>
  <c r="D7" i="180"/>
  <c r="F7" i="180"/>
  <c r="D8" i="180"/>
  <c r="F8" i="180"/>
  <c r="I8" i="180"/>
  <c r="I9" i="180"/>
  <c r="F10" i="180"/>
  <c r="I10" i="180"/>
  <c r="D11" i="180"/>
  <c r="F11" i="180"/>
  <c r="D12" i="180"/>
  <c r="I12" i="180"/>
  <c r="D13" i="180"/>
  <c r="F13" i="180"/>
  <c r="I13" i="180"/>
  <c r="E14" i="180"/>
  <c r="F14" i="180"/>
  <c r="I14" i="180"/>
  <c r="E15" i="180"/>
  <c r="D16" i="180"/>
  <c r="I16" i="180"/>
  <c r="D17" i="180"/>
  <c r="E17" i="180"/>
  <c r="F17" i="180"/>
  <c r="I17" i="180"/>
  <c r="D18" i="180"/>
  <c r="I18" i="180"/>
  <c r="D19" i="180"/>
  <c r="F19" i="180"/>
  <c r="I19" i="180"/>
  <c r="D20" i="180"/>
  <c r="E20" i="180"/>
  <c r="C20" i="180" s="1"/>
  <c r="F20" i="180"/>
  <c r="I20" i="180"/>
  <c r="D21" i="180"/>
  <c r="E21" i="180"/>
  <c r="F21" i="180"/>
  <c r="I21" i="180"/>
  <c r="D22" i="180"/>
  <c r="F22" i="180"/>
  <c r="I22" i="180"/>
  <c r="D23" i="180"/>
  <c r="F23" i="180"/>
  <c r="E24" i="180"/>
  <c r="F24" i="180"/>
  <c r="I25" i="180"/>
  <c r="D26" i="180"/>
  <c r="E26" i="180"/>
  <c r="C26" i="180" s="1"/>
  <c r="F26" i="180"/>
  <c r="I26" i="180"/>
  <c r="D27" i="180"/>
  <c r="E27" i="180"/>
  <c r="C27" i="180" s="1"/>
  <c r="F27" i="180"/>
  <c r="I27" i="180"/>
  <c r="E28" i="180"/>
  <c r="F28" i="180"/>
  <c r="I28" i="180"/>
  <c r="D29" i="180"/>
  <c r="I29" i="180"/>
  <c r="D30" i="180"/>
  <c r="E30" i="180"/>
  <c r="F30" i="180"/>
  <c r="I30" i="180"/>
  <c r="D31" i="180"/>
  <c r="E31" i="180"/>
  <c r="C31" i="180" s="1"/>
  <c r="F31" i="180"/>
  <c r="I31" i="180"/>
  <c r="D32" i="180"/>
  <c r="I32" i="180"/>
  <c r="T116" i="206"/>
  <c r="L116" i="206"/>
  <c r="V115" i="206"/>
  <c r="N115" i="206"/>
  <c r="F115" i="206"/>
  <c r="D108" i="206"/>
  <c r="D100" i="206"/>
  <c r="D97" i="206"/>
  <c r="D92" i="206"/>
  <c r="D85" i="206"/>
  <c r="D84" i="206"/>
  <c r="D76" i="206"/>
  <c r="D70" i="206"/>
  <c r="D69" i="206"/>
  <c r="D68" i="206"/>
  <c r="D60" i="206"/>
  <c r="D55" i="206"/>
  <c r="D52" i="206"/>
  <c r="D44" i="206"/>
  <c r="D36" i="206"/>
  <c r="D28" i="206"/>
  <c r="D20" i="206"/>
  <c r="D12" i="206"/>
  <c r="D99" i="204"/>
  <c r="D103" i="204"/>
  <c r="D111" i="204"/>
  <c r="I115" i="204"/>
  <c r="Q115" i="204"/>
  <c r="G116" i="204"/>
  <c r="O116" i="204"/>
  <c r="D97" i="204"/>
  <c r="D93" i="204"/>
  <c r="D85" i="204"/>
  <c r="D77" i="204"/>
  <c r="D71" i="204"/>
  <c r="D70" i="204"/>
  <c r="D69" i="204"/>
  <c r="D61" i="204"/>
  <c r="D53" i="204"/>
  <c r="D45" i="204"/>
  <c r="D37" i="204"/>
  <c r="D29" i="204"/>
  <c r="D21" i="204"/>
  <c r="D13" i="204"/>
  <c r="L99" i="177"/>
  <c r="T99" i="177"/>
  <c r="T101" i="177" s="1"/>
  <c r="J100" i="177"/>
  <c r="R100" i="177"/>
  <c r="D115" i="204" l="1"/>
  <c r="J117" i="204"/>
  <c r="N117" i="204"/>
  <c r="K117" i="204"/>
  <c r="L117" i="204"/>
  <c r="S117" i="204"/>
  <c r="V117" i="204"/>
  <c r="E116" i="204"/>
  <c r="E117" i="204" s="1"/>
  <c r="D8" i="204"/>
  <c r="D116" i="204" s="1"/>
  <c r="Q117" i="204"/>
  <c r="I117" i="204"/>
  <c r="U101" i="177"/>
  <c r="N101" i="177"/>
  <c r="F101" i="177"/>
  <c r="V101" i="177"/>
  <c r="M101" i="177"/>
  <c r="E101" i="177"/>
  <c r="I101" i="177"/>
  <c r="Q101" i="177"/>
  <c r="C15" i="187"/>
  <c r="C16" i="187"/>
  <c r="D23" i="187"/>
  <c r="C18" i="187"/>
  <c r="C23" i="187" s="1"/>
  <c r="I23" i="187"/>
  <c r="E23" i="187"/>
  <c r="D18" i="187"/>
  <c r="P117" i="206"/>
  <c r="Q117" i="206"/>
  <c r="S117" i="206"/>
  <c r="J117" i="206"/>
  <c r="R117" i="206"/>
  <c r="D115" i="206"/>
  <c r="H115" i="206"/>
  <c r="H117" i="206" s="1"/>
  <c r="D8" i="206"/>
  <c r="V117" i="206"/>
  <c r="E116" i="206"/>
  <c r="E117" i="206" s="1"/>
  <c r="I115" i="206"/>
  <c r="I117" i="206" s="1"/>
  <c r="N117" i="206"/>
  <c r="C29" i="180"/>
  <c r="F25" i="180"/>
  <c r="E32" i="180"/>
  <c r="C32" i="180" s="1"/>
  <c r="D15" i="180"/>
  <c r="F12" i="180"/>
  <c r="F9" i="180"/>
  <c r="E8" i="180"/>
  <c r="C8" i="180" s="1"/>
  <c r="C10" i="180"/>
  <c r="E23" i="180"/>
  <c r="E7" i="180"/>
  <c r="C7" i="180" s="1"/>
  <c r="C30" i="180"/>
  <c r="C28" i="180"/>
  <c r="C24" i="180"/>
  <c r="C14" i="180"/>
  <c r="I24" i="180"/>
  <c r="C9" i="180"/>
  <c r="C25" i="180"/>
  <c r="C23" i="180"/>
  <c r="C21" i="180"/>
  <c r="C19" i="180"/>
  <c r="C17" i="180"/>
  <c r="C15" i="180"/>
  <c r="D116" i="206"/>
  <c r="D117" i="206" s="1"/>
  <c r="G117" i="206"/>
  <c r="O117" i="206"/>
  <c r="M117" i="206"/>
  <c r="U117" i="206"/>
  <c r="L117" i="206"/>
  <c r="T117" i="206"/>
  <c r="C8" i="81"/>
  <c r="B8" i="81" s="1"/>
  <c r="D8" i="81"/>
  <c r="C9" i="81"/>
  <c r="B9" i="81" s="1"/>
  <c r="D9" i="81"/>
  <c r="C10" i="81"/>
  <c r="B10" i="81" s="1"/>
  <c r="D10" i="81"/>
  <c r="C11" i="81"/>
  <c r="D11" i="81"/>
  <c r="B11" i="81" s="1"/>
  <c r="C12" i="81"/>
  <c r="B12" i="81" s="1"/>
  <c r="D12" i="81"/>
  <c r="C13" i="81"/>
  <c r="D13" i="81"/>
  <c r="B13" i="81" s="1"/>
  <c r="C14" i="81"/>
  <c r="B14" i="81" s="1"/>
  <c r="D14" i="81"/>
  <c r="C15" i="81"/>
  <c r="D15" i="81"/>
  <c r="B15" i="81" s="1"/>
  <c r="C16" i="81"/>
  <c r="B16" i="81" s="1"/>
  <c r="D16" i="81"/>
  <c r="C17" i="81"/>
  <c r="D17" i="81"/>
  <c r="B17" i="81" s="1"/>
  <c r="C18" i="81"/>
  <c r="B18" i="81" s="1"/>
  <c r="D18" i="81"/>
  <c r="B7" i="81"/>
  <c r="C7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D117" i="204" l="1"/>
  <c r="D22" i="67"/>
  <c r="D21" i="67"/>
  <c r="C21" i="67"/>
  <c r="C16" i="37"/>
  <c r="D16" i="37"/>
  <c r="H15" i="37"/>
  <c r="H15" i="112"/>
  <c r="E15" i="112"/>
  <c r="D15" i="112"/>
  <c r="C15" i="112"/>
  <c r="B15" i="112" s="1"/>
  <c r="H14" i="112"/>
  <c r="E14" i="112"/>
  <c r="D14" i="112"/>
  <c r="C14" i="112"/>
  <c r="B14" i="112"/>
  <c r="H13" i="112"/>
  <c r="E13" i="112"/>
  <c r="D13" i="112"/>
  <c r="B13" i="112" s="1"/>
  <c r="C13" i="112"/>
  <c r="H12" i="112"/>
  <c r="E12" i="112"/>
  <c r="D12" i="112"/>
  <c r="C12" i="112"/>
  <c r="H11" i="112"/>
  <c r="E11" i="112"/>
  <c r="D11" i="112"/>
  <c r="C11" i="112"/>
  <c r="B11" i="112"/>
  <c r="H10" i="112"/>
  <c r="E10" i="112"/>
  <c r="D10" i="112"/>
  <c r="B10" i="112" s="1"/>
  <c r="C10" i="112"/>
  <c r="H9" i="112"/>
  <c r="E9" i="112"/>
  <c r="D9" i="112"/>
  <c r="B9" i="112" s="1"/>
  <c r="C9" i="112"/>
  <c r="H8" i="112"/>
  <c r="E8" i="112"/>
  <c r="D8" i="112"/>
  <c r="C8" i="112"/>
  <c r="H7" i="112"/>
  <c r="E7" i="112"/>
  <c r="D7" i="112"/>
  <c r="C7" i="112"/>
  <c r="B12" i="112" l="1"/>
  <c r="B8" i="112"/>
  <c r="B7" i="112"/>
  <c r="B12" i="93" l="1"/>
  <c r="B11" i="93"/>
  <c r="B10" i="93"/>
  <c r="B9" i="93"/>
  <c r="B8" i="93"/>
  <c r="B7" i="93"/>
  <c r="D16" i="38" l="1"/>
  <c r="E16" i="38"/>
  <c r="D15" i="37"/>
  <c r="G15" i="74" l="1"/>
  <c r="K15" i="74"/>
  <c r="K12" i="74"/>
  <c r="G15" i="41" l="1"/>
  <c r="H15" i="41"/>
  <c r="K24" i="41"/>
  <c r="O15" i="41"/>
  <c r="O9" i="41"/>
  <c r="D16" i="39"/>
  <c r="F16" i="39"/>
  <c r="K12" i="93" l="1"/>
  <c r="H12" i="93"/>
  <c r="E12" i="93"/>
  <c r="C16" i="112" l="1"/>
  <c r="D16" i="112"/>
  <c r="E16" i="112"/>
  <c r="H16" i="112"/>
  <c r="B16" i="112" l="1"/>
  <c r="D13" i="93"/>
  <c r="C13" i="93"/>
  <c r="C16" i="79"/>
  <c r="D16" i="79"/>
  <c r="F16" i="79"/>
  <c r="J16" i="79"/>
  <c r="D13" i="48"/>
  <c r="C13" i="48"/>
  <c r="B12" i="48"/>
  <c r="C29" i="48" s="1"/>
  <c r="B11" i="48"/>
  <c r="C28" i="48" s="1"/>
  <c r="B10" i="48"/>
  <c r="B9" i="48"/>
  <c r="C26" i="48" s="1"/>
  <c r="B8" i="48"/>
  <c r="C25" i="48" s="1"/>
  <c r="B7" i="48"/>
  <c r="C24" i="48" s="1"/>
  <c r="H16" i="39"/>
  <c r="L16" i="39"/>
  <c r="L15" i="39"/>
  <c r="C16" i="38"/>
  <c r="G16" i="38"/>
  <c r="F16" i="38"/>
  <c r="B16" i="38"/>
  <c r="K16" i="38"/>
  <c r="K15" i="38"/>
  <c r="J16" i="38"/>
  <c r="J15" i="38"/>
  <c r="E16" i="37"/>
  <c r="H16" i="37"/>
  <c r="B15" i="35"/>
  <c r="B16" i="39" l="1"/>
  <c r="G16" i="39" s="1"/>
  <c r="B16" i="37"/>
  <c r="B13" i="93"/>
  <c r="B16" i="79"/>
  <c r="I16" i="79" s="1"/>
  <c r="B13" i="48"/>
  <c r="C27" i="48"/>
  <c r="C30" i="48" s="1"/>
  <c r="K16" i="39"/>
  <c r="B21" i="93" l="1"/>
  <c r="B18" i="93"/>
  <c r="B20" i="93"/>
  <c r="C16" i="39"/>
  <c r="E16" i="39"/>
  <c r="E16" i="79"/>
  <c r="D10" i="39" l="1"/>
  <c r="D11" i="39"/>
  <c r="F14" i="39"/>
  <c r="F13" i="39"/>
  <c r="F11" i="39"/>
  <c r="D13" i="37"/>
  <c r="D10" i="37"/>
  <c r="D14" i="114" l="1"/>
  <c r="C14" i="114"/>
  <c r="C13" i="114"/>
  <c r="D10" i="114"/>
  <c r="D16" i="115"/>
  <c r="D13" i="115"/>
  <c r="D11" i="115"/>
  <c r="J32" i="116"/>
  <c r="C21" i="116"/>
  <c r="D21" i="116"/>
  <c r="E21" i="116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H21" i="116"/>
  <c r="H22" i="116"/>
  <c r="H23" i="116"/>
  <c r="H24" i="116"/>
  <c r="H25" i="116"/>
  <c r="H26" i="116"/>
  <c r="H27" i="116"/>
  <c r="H28" i="116"/>
  <c r="H29" i="116"/>
  <c r="H30" i="116"/>
  <c r="H31" i="116"/>
  <c r="D20" i="116"/>
  <c r="C20" i="116"/>
  <c r="E20" i="116"/>
  <c r="H20" i="116"/>
  <c r="C7" i="116"/>
  <c r="C8" i="116"/>
  <c r="C9" i="116"/>
  <c r="C10" i="116"/>
  <c r="C11" i="116"/>
  <c r="C12" i="116"/>
  <c r="C13" i="116"/>
  <c r="C14" i="116"/>
  <c r="C15" i="116"/>
  <c r="C16" i="116"/>
  <c r="C17" i="116"/>
  <c r="C18" i="116"/>
  <c r="D8" i="116"/>
  <c r="D9" i="116"/>
  <c r="D10" i="116"/>
  <c r="D11" i="116"/>
  <c r="D12" i="116"/>
  <c r="D13" i="116"/>
  <c r="D14" i="116"/>
  <c r="D15" i="116"/>
  <c r="D16" i="116"/>
  <c r="D17" i="116"/>
  <c r="D18" i="116"/>
  <c r="D7" i="116"/>
  <c r="E18" i="116"/>
  <c r="E17" i="116"/>
  <c r="E16" i="116"/>
  <c r="E15" i="116"/>
  <c r="E14" i="116"/>
  <c r="E13" i="116"/>
  <c r="E12" i="116"/>
  <c r="E11" i="116"/>
  <c r="E10" i="116"/>
  <c r="E9" i="116"/>
  <c r="E8" i="116"/>
  <c r="E7" i="116"/>
  <c r="H8" i="116"/>
  <c r="H9" i="116"/>
  <c r="H10" i="116"/>
  <c r="H11" i="116"/>
  <c r="H12" i="116"/>
  <c r="H13" i="116"/>
  <c r="H14" i="116"/>
  <c r="H15" i="116"/>
  <c r="H16" i="116"/>
  <c r="H17" i="116"/>
  <c r="H18" i="116"/>
  <c r="H7" i="116"/>
  <c r="B8" i="117"/>
  <c r="B7" i="117"/>
  <c r="N32" i="118"/>
  <c r="B9" i="118"/>
  <c r="B8" i="118"/>
  <c r="B13" i="116" l="1"/>
  <c r="B17" i="116"/>
  <c r="B15" i="116"/>
  <c r="B29" i="116"/>
  <c r="B21" i="116"/>
  <c r="B14" i="116"/>
  <c r="B11" i="116"/>
  <c r="B9" i="116"/>
  <c r="B20" i="116"/>
  <c r="B25" i="116"/>
  <c r="B30" i="116"/>
  <c r="B12" i="116"/>
  <c r="B23" i="116"/>
  <c r="B16" i="116"/>
  <c r="B8" i="116"/>
  <c r="B31" i="116"/>
  <c r="B27" i="116"/>
  <c r="B22" i="116"/>
  <c r="B24" i="116"/>
  <c r="B26" i="116"/>
  <c r="B28" i="116"/>
  <c r="B7" i="116"/>
  <c r="B18" i="116"/>
  <c r="B10" i="116"/>
  <c r="D38" i="74"/>
  <c r="E38" i="74"/>
  <c r="F38" i="74"/>
  <c r="G38" i="74"/>
  <c r="H38" i="74"/>
  <c r="I38" i="74"/>
  <c r="J38" i="74"/>
  <c r="D37" i="74"/>
  <c r="E37" i="74"/>
  <c r="F37" i="74"/>
  <c r="G37" i="74"/>
  <c r="H37" i="74"/>
  <c r="I37" i="74"/>
  <c r="J37" i="74"/>
  <c r="K38" i="74"/>
  <c r="K37" i="74"/>
  <c r="K37" i="75"/>
  <c r="B32" i="116" l="1"/>
  <c r="K39" i="74"/>
  <c r="D24" i="74"/>
  <c r="E24" i="74"/>
  <c r="F24" i="74"/>
  <c r="G24" i="74"/>
  <c r="H24" i="74"/>
  <c r="I24" i="74"/>
  <c r="J24" i="74"/>
  <c r="K24" i="74"/>
  <c r="D27" i="74"/>
  <c r="E27" i="74"/>
  <c r="F27" i="74"/>
  <c r="G27" i="74"/>
  <c r="H27" i="74"/>
  <c r="I27" i="74"/>
  <c r="J27" i="74"/>
  <c r="K27" i="74"/>
  <c r="G33" i="180" l="1"/>
  <c r="H33" i="180"/>
  <c r="J33" i="180"/>
  <c r="H63" i="91" l="1"/>
  <c r="G63" i="91"/>
  <c r="F63" i="91"/>
  <c r="E63" i="91"/>
  <c r="D63" i="91"/>
  <c r="G62" i="91"/>
  <c r="F62" i="91"/>
  <c r="E62" i="91"/>
  <c r="D62" i="91"/>
  <c r="D62" i="90"/>
  <c r="E62" i="90"/>
  <c r="F62" i="90"/>
  <c r="G62" i="90"/>
  <c r="D63" i="90"/>
  <c r="E63" i="90"/>
  <c r="F63" i="90"/>
  <c r="G63" i="90"/>
  <c r="H63" i="90"/>
  <c r="H62" i="90"/>
  <c r="J104" i="89"/>
  <c r="N16" i="80"/>
  <c r="J16" i="70"/>
  <c r="C8" i="66"/>
  <c r="K16" i="66"/>
  <c r="K18" i="62"/>
  <c r="J18" i="57"/>
  <c r="K16" i="54"/>
  <c r="J15" i="52"/>
  <c r="K34" i="47"/>
  <c r="M16" i="46"/>
  <c r="D34" i="41"/>
  <c r="E34" i="41"/>
  <c r="F34" i="41"/>
  <c r="G34" i="41"/>
  <c r="H34" i="41"/>
  <c r="I34" i="41"/>
  <c r="J34" i="41"/>
  <c r="K34" i="41"/>
  <c r="L34" i="41"/>
  <c r="M34" i="41"/>
  <c r="N34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O34" i="41"/>
  <c r="F16" i="146"/>
  <c r="G16" i="146"/>
  <c r="I16" i="146"/>
  <c r="J16" i="146"/>
  <c r="D36" i="41" l="1"/>
  <c r="J36" i="41"/>
  <c r="N36" i="41"/>
  <c r="F36" i="41"/>
  <c r="I36" i="41"/>
  <c r="M36" i="41"/>
  <c r="E36" i="41"/>
  <c r="L36" i="41"/>
  <c r="H36" i="41"/>
  <c r="K36" i="41"/>
  <c r="G36" i="41"/>
  <c r="O36" i="41"/>
  <c r="I23" i="186" l="1"/>
  <c r="F23" i="186"/>
  <c r="J23" i="186"/>
  <c r="G23" i="186" l="1"/>
  <c r="E23" i="186" l="1"/>
  <c r="H23" i="186"/>
  <c r="D23" i="186"/>
  <c r="F33" i="180"/>
  <c r="D33" i="180"/>
  <c r="E33" i="180"/>
  <c r="I33" i="180"/>
  <c r="C23" i="186"/>
  <c r="B23" i="186" l="1"/>
  <c r="C33" i="180"/>
  <c r="G9" i="75"/>
  <c r="G12" i="75"/>
  <c r="G15" i="75"/>
  <c r="G18" i="75"/>
  <c r="G21" i="75"/>
  <c r="G24" i="75"/>
  <c r="K9" i="75"/>
  <c r="D7" i="177" l="1"/>
  <c r="D8" i="177"/>
  <c r="D9" i="177"/>
  <c r="D10" i="177"/>
  <c r="D11" i="177"/>
  <c r="D12" i="177"/>
  <c r="D13" i="177"/>
  <c r="D14" i="177"/>
  <c r="D15" i="177"/>
  <c r="D16" i="177"/>
  <c r="D17" i="177"/>
  <c r="D18" i="177"/>
  <c r="D19" i="177"/>
  <c r="D20" i="177"/>
  <c r="D21" i="177"/>
  <c r="D22" i="177"/>
  <c r="D23" i="177"/>
  <c r="D24" i="177"/>
  <c r="D25" i="177"/>
  <c r="D26" i="177"/>
  <c r="D27" i="177"/>
  <c r="D28" i="177"/>
  <c r="D29" i="177"/>
  <c r="D30" i="177"/>
  <c r="D31" i="177"/>
  <c r="D32" i="177"/>
  <c r="D33" i="177"/>
  <c r="D34" i="177"/>
  <c r="D35" i="177"/>
  <c r="D36" i="177"/>
  <c r="D37" i="177"/>
  <c r="D38" i="177"/>
  <c r="D39" i="177"/>
  <c r="D40" i="177"/>
  <c r="D41" i="177"/>
  <c r="D42" i="177"/>
  <c r="D43" i="177"/>
  <c r="D44" i="177"/>
  <c r="D45" i="177"/>
  <c r="D46" i="177"/>
  <c r="D47" i="177"/>
  <c r="D48" i="177"/>
  <c r="D49" i="177"/>
  <c r="D50" i="177"/>
  <c r="D51" i="177"/>
  <c r="D52" i="177"/>
  <c r="D53" i="177"/>
  <c r="D54" i="177"/>
  <c r="D55" i="177"/>
  <c r="D56" i="177"/>
  <c r="D57" i="177"/>
  <c r="D58" i="177"/>
  <c r="D59" i="177"/>
  <c r="D60" i="177"/>
  <c r="D61" i="177"/>
  <c r="D62" i="177"/>
  <c r="D63" i="177"/>
  <c r="D64" i="177"/>
  <c r="D65" i="177"/>
  <c r="D66" i="177"/>
  <c r="D67" i="177"/>
  <c r="D68" i="177"/>
  <c r="D69" i="177"/>
  <c r="D70" i="177"/>
  <c r="D71" i="177"/>
  <c r="D72" i="177"/>
  <c r="D73" i="177"/>
  <c r="D74" i="177"/>
  <c r="D75" i="177"/>
  <c r="D76" i="177"/>
  <c r="D77" i="177"/>
  <c r="D78" i="177"/>
  <c r="D79" i="177"/>
  <c r="D80" i="177"/>
  <c r="D81" i="177"/>
  <c r="D82" i="177"/>
  <c r="D83" i="177"/>
  <c r="D84" i="177"/>
  <c r="D85" i="177"/>
  <c r="D86" i="177"/>
  <c r="D87" i="177"/>
  <c r="D88" i="177"/>
  <c r="D89" i="177"/>
  <c r="D90" i="177"/>
  <c r="D91" i="177"/>
  <c r="D92" i="177"/>
  <c r="D93" i="177"/>
  <c r="D94" i="177"/>
  <c r="D95" i="177"/>
  <c r="D96" i="177"/>
  <c r="D97" i="177"/>
  <c r="D98" i="177"/>
  <c r="D100" i="177" l="1"/>
  <c r="D99" i="177"/>
  <c r="D101" i="177" s="1"/>
  <c r="D16" i="67"/>
  <c r="E16" i="67"/>
  <c r="F16" i="67"/>
  <c r="G16" i="67"/>
  <c r="H16" i="67"/>
  <c r="I16" i="67"/>
  <c r="J16" i="67"/>
  <c r="K16" i="67"/>
  <c r="K9" i="74" l="1"/>
  <c r="I9" i="74"/>
  <c r="J9" i="74"/>
  <c r="D9" i="74"/>
  <c r="E9" i="74"/>
  <c r="F9" i="74"/>
  <c r="G9" i="74"/>
  <c r="H9" i="74"/>
  <c r="D12" i="74"/>
  <c r="E12" i="74"/>
  <c r="F12" i="74"/>
  <c r="G12" i="74"/>
  <c r="H12" i="74"/>
  <c r="I12" i="74"/>
  <c r="J12" i="74"/>
  <c r="D15" i="74"/>
  <c r="E15" i="74"/>
  <c r="F15" i="74"/>
  <c r="H15" i="74"/>
  <c r="I15" i="74"/>
  <c r="J15" i="74"/>
  <c r="D18" i="74"/>
  <c r="E18" i="74"/>
  <c r="F18" i="74"/>
  <c r="G18" i="74"/>
  <c r="H18" i="74"/>
  <c r="I18" i="74"/>
  <c r="J18" i="74"/>
  <c r="K18" i="74"/>
  <c r="D21" i="74"/>
  <c r="E21" i="74"/>
  <c r="F21" i="74"/>
  <c r="G21" i="74"/>
  <c r="H21" i="74"/>
  <c r="I21" i="74"/>
  <c r="J21" i="74"/>
  <c r="K21" i="74"/>
  <c r="D30" i="74"/>
  <c r="E30" i="74"/>
  <c r="F30" i="74"/>
  <c r="G30" i="74"/>
  <c r="H30" i="74"/>
  <c r="I30" i="74"/>
  <c r="J30" i="74"/>
  <c r="K30" i="74"/>
  <c r="D33" i="74"/>
  <c r="E33" i="74"/>
  <c r="F33" i="74"/>
  <c r="G33" i="74"/>
  <c r="H33" i="74"/>
  <c r="I33" i="74"/>
  <c r="J33" i="74"/>
  <c r="K33" i="74"/>
  <c r="D36" i="74"/>
  <c r="E36" i="74"/>
  <c r="F36" i="74"/>
  <c r="G36" i="74"/>
  <c r="H36" i="74"/>
  <c r="I36" i="74"/>
  <c r="J36" i="74"/>
  <c r="K36" i="74"/>
  <c r="F11" i="73" l="1"/>
  <c r="G11" i="73"/>
  <c r="I11" i="73"/>
  <c r="J16" i="114" l="1"/>
  <c r="H14" i="114"/>
  <c r="E14" i="114"/>
  <c r="L14" i="80"/>
  <c r="H14" i="80"/>
  <c r="F14" i="80"/>
  <c r="D14" i="80"/>
  <c r="B14" i="114" l="1"/>
  <c r="B14" i="80"/>
  <c r="B8" i="54" l="1"/>
  <c r="M21" i="42" l="1"/>
  <c r="H12" i="41"/>
  <c r="J18" i="41"/>
  <c r="J21" i="41"/>
  <c r="J15" i="41"/>
  <c r="K21" i="41"/>
  <c r="H14" i="146"/>
  <c r="E14" i="146"/>
  <c r="D14" i="146"/>
  <c r="C14" i="146"/>
  <c r="C8" i="46"/>
  <c r="D8" i="46"/>
  <c r="E8" i="46"/>
  <c r="C9" i="46"/>
  <c r="D9" i="46"/>
  <c r="E9" i="46"/>
  <c r="C10" i="46"/>
  <c r="D10" i="46"/>
  <c r="E10" i="46"/>
  <c r="C11" i="46"/>
  <c r="D11" i="46"/>
  <c r="E11" i="46"/>
  <c r="C12" i="46"/>
  <c r="D12" i="46"/>
  <c r="E12" i="46"/>
  <c r="C13" i="46"/>
  <c r="D13" i="46"/>
  <c r="E13" i="46"/>
  <c r="C14" i="46"/>
  <c r="D14" i="46"/>
  <c r="E14" i="46"/>
  <c r="C15" i="46"/>
  <c r="D15" i="46"/>
  <c r="E15" i="46"/>
  <c r="C7" i="46"/>
  <c r="D7" i="46"/>
  <c r="E7" i="46"/>
  <c r="J14" i="46"/>
  <c r="G34" i="47"/>
  <c r="H34" i="47"/>
  <c r="J34" i="47"/>
  <c r="G35" i="47"/>
  <c r="H35" i="47"/>
  <c r="J35" i="47"/>
  <c r="G36" i="47"/>
  <c r="J36" i="47"/>
  <c r="K35" i="47"/>
  <c r="K30" i="47"/>
  <c r="I30" i="47" s="1"/>
  <c r="H30" i="47"/>
  <c r="F30" i="47" s="1"/>
  <c r="D30" i="47"/>
  <c r="I29" i="47"/>
  <c r="F29" i="47"/>
  <c r="E29" i="47"/>
  <c r="D29" i="47"/>
  <c r="I28" i="47"/>
  <c r="F28" i="47"/>
  <c r="E28" i="47"/>
  <c r="D28" i="47"/>
  <c r="F14" i="46"/>
  <c r="D7" i="43"/>
  <c r="E7" i="43"/>
  <c r="F7" i="43"/>
  <c r="G7" i="43"/>
  <c r="H7" i="43"/>
  <c r="I7" i="43"/>
  <c r="J7" i="43"/>
  <c r="K7" i="43"/>
  <c r="L7" i="43"/>
  <c r="M7" i="43"/>
  <c r="N7" i="43"/>
  <c r="D8" i="43"/>
  <c r="E8" i="43"/>
  <c r="F8" i="43"/>
  <c r="G8" i="43"/>
  <c r="H8" i="43"/>
  <c r="I8" i="43"/>
  <c r="J8" i="43"/>
  <c r="K8" i="43"/>
  <c r="L8" i="43"/>
  <c r="M8" i="43"/>
  <c r="N8" i="43"/>
  <c r="D10" i="43"/>
  <c r="E10" i="43"/>
  <c r="F10" i="43"/>
  <c r="G10" i="43"/>
  <c r="H10" i="43"/>
  <c r="I10" i="43"/>
  <c r="J10" i="43"/>
  <c r="K10" i="43"/>
  <c r="L10" i="43"/>
  <c r="M10" i="43"/>
  <c r="N10" i="43"/>
  <c r="D11" i="43"/>
  <c r="E11" i="43"/>
  <c r="F11" i="43"/>
  <c r="G11" i="43"/>
  <c r="H11" i="43"/>
  <c r="I11" i="43"/>
  <c r="J11" i="43"/>
  <c r="K11" i="43"/>
  <c r="L11" i="43"/>
  <c r="M11" i="43"/>
  <c r="N11" i="43"/>
  <c r="D13" i="43"/>
  <c r="E13" i="43"/>
  <c r="F13" i="43"/>
  <c r="G13" i="43"/>
  <c r="H13" i="43"/>
  <c r="I13" i="43"/>
  <c r="J13" i="43"/>
  <c r="K13" i="43"/>
  <c r="L13" i="43"/>
  <c r="M13" i="43"/>
  <c r="N13" i="43"/>
  <c r="D14" i="43"/>
  <c r="E14" i="43"/>
  <c r="F14" i="43"/>
  <c r="G14" i="43"/>
  <c r="H14" i="43"/>
  <c r="I14" i="43"/>
  <c r="J14" i="43"/>
  <c r="K14" i="43"/>
  <c r="L14" i="43"/>
  <c r="M14" i="43"/>
  <c r="N14" i="43"/>
  <c r="D16" i="43"/>
  <c r="E16" i="43"/>
  <c r="F16" i="43"/>
  <c r="G16" i="43"/>
  <c r="H16" i="43"/>
  <c r="I16" i="43"/>
  <c r="J16" i="43"/>
  <c r="K16" i="43"/>
  <c r="L16" i="43"/>
  <c r="M16" i="43"/>
  <c r="N16" i="43"/>
  <c r="D17" i="43"/>
  <c r="E17" i="43"/>
  <c r="F17" i="43"/>
  <c r="G17" i="43"/>
  <c r="H17" i="43"/>
  <c r="I17" i="43"/>
  <c r="J17" i="43"/>
  <c r="K17" i="43"/>
  <c r="L17" i="43"/>
  <c r="M17" i="43"/>
  <c r="N17" i="43"/>
  <c r="D19" i="43"/>
  <c r="E19" i="43"/>
  <c r="F19" i="43"/>
  <c r="G19" i="43"/>
  <c r="H19" i="43"/>
  <c r="I19" i="43"/>
  <c r="J19" i="43"/>
  <c r="K19" i="43"/>
  <c r="L19" i="43"/>
  <c r="M19" i="43"/>
  <c r="N19" i="43"/>
  <c r="D20" i="43"/>
  <c r="E20" i="43"/>
  <c r="F20" i="43"/>
  <c r="G20" i="43"/>
  <c r="H20" i="43"/>
  <c r="I20" i="43"/>
  <c r="J20" i="43"/>
  <c r="K20" i="43"/>
  <c r="L20" i="43"/>
  <c r="M20" i="43"/>
  <c r="N20" i="43"/>
  <c r="D22" i="43"/>
  <c r="E22" i="43"/>
  <c r="F22" i="43"/>
  <c r="G22" i="43"/>
  <c r="H22" i="43"/>
  <c r="I22" i="43"/>
  <c r="J22" i="43"/>
  <c r="K22" i="43"/>
  <c r="L22" i="43"/>
  <c r="M22" i="43"/>
  <c r="N22" i="43"/>
  <c r="D23" i="43"/>
  <c r="E23" i="43"/>
  <c r="F23" i="43"/>
  <c r="G23" i="43"/>
  <c r="H23" i="43"/>
  <c r="I23" i="43"/>
  <c r="J23" i="43"/>
  <c r="K23" i="43"/>
  <c r="L23" i="43"/>
  <c r="M23" i="43"/>
  <c r="N23" i="43"/>
  <c r="D25" i="43"/>
  <c r="E25" i="43"/>
  <c r="F25" i="43"/>
  <c r="G25" i="43"/>
  <c r="H25" i="43"/>
  <c r="I25" i="43"/>
  <c r="J25" i="43"/>
  <c r="K25" i="43"/>
  <c r="L25" i="43"/>
  <c r="M25" i="43"/>
  <c r="N25" i="43"/>
  <c r="D26" i="43"/>
  <c r="E26" i="43"/>
  <c r="F26" i="43"/>
  <c r="G26" i="43"/>
  <c r="H26" i="43"/>
  <c r="I26" i="43"/>
  <c r="J26" i="43"/>
  <c r="K26" i="43"/>
  <c r="L26" i="43"/>
  <c r="M26" i="43"/>
  <c r="N26" i="43"/>
  <c r="D28" i="43"/>
  <c r="E28" i="43"/>
  <c r="F28" i="43"/>
  <c r="G28" i="43"/>
  <c r="H28" i="43"/>
  <c r="I28" i="43"/>
  <c r="J28" i="43"/>
  <c r="K28" i="43"/>
  <c r="L28" i="43"/>
  <c r="M28" i="43"/>
  <c r="N28" i="43"/>
  <c r="D29" i="43"/>
  <c r="E29" i="43"/>
  <c r="F29" i="43"/>
  <c r="G29" i="43"/>
  <c r="H29" i="43"/>
  <c r="I29" i="43"/>
  <c r="J29" i="43"/>
  <c r="K29" i="43"/>
  <c r="L29" i="43"/>
  <c r="M29" i="43"/>
  <c r="N29" i="43"/>
  <c r="D31" i="43"/>
  <c r="E31" i="43"/>
  <c r="F31" i="43"/>
  <c r="G31" i="43"/>
  <c r="H31" i="43"/>
  <c r="I31" i="43"/>
  <c r="J31" i="43"/>
  <c r="K31" i="43"/>
  <c r="L31" i="43"/>
  <c r="M31" i="43"/>
  <c r="N31" i="43"/>
  <c r="D32" i="43"/>
  <c r="E32" i="43"/>
  <c r="F32" i="43"/>
  <c r="G32" i="43"/>
  <c r="H32" i="43"/>
  <c r="I32" i="43"/>
  <c r="J32" i="43"/>
  <c r="K32" i="43"/>
  <c r="L32" i="43"/>
  <c r="M32" i="43"/>
  <c r="N32" i="43"/>
  <c r="O8" i="43"/>
  <c r="O10" i="43"/>
  <c r="O11" i="43"/>
  <c r="O13" i="43"/>
  <c r="O14" i="43"/>
  <c r="O16" i="43"/>
  <c r="O17" i="43"/>
  <c r="O19" i="43"/>
  <c r="O20" i="43"/>
  <c r="O22" i="43"/>
  <c r="O23" i="43"/>
  <c r="O25" i="43"/>
  <c r="O26" i="43"/>
  <c r="O28" i="43"/>
  <c r="O29" i="43"/>
  <c r="O31" i="43"/>
  <c r="O32" i="43"/>
  <c r="O7" i="43"/>
  <c r="O35" i="42"/>
  <c r="N35" i="42"/>
  <c r="M35" i="42"/>
  <c r="L35" i="42"/>
  <c r="K35" i="42"/>
  <c r="J35" i="42"/>
  <c r="I35" i="42"/>
  <c r="H35" i="42"/>
  <c r="G35" i="42"/>
  <c r="F35" i="42"/>
  <c r="E35" i="42"/>
  <c r="D35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2" i="42"/>
  <c r="C31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29" i="42"/>
  <c r="C28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6" i="42"/>
  <c r="C25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3" i="42"/>
  <c r="C22" i="42"/>
  <c r="O21" i="42"/>
  <c r="N21" i="42"/>
  <c r="L21" i="42"/>
  <c r="K21" i="42"/>
  <c r="J21" i="42"/>
  <c r="I21" i="42"/>
  <c r="H21" i="42"/>
  <c r="G21" i="42"/>
  <c r="F21" i="42"/>
  <c r="E21" i="42"/>
  <c r="D21" i="42"/>
  <c r="C20" i="42"/>
  <c r="C19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7" i="42"/>
  <c r="C16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4" i="42"/>
  <c r="C13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1" i="42"/>
  <c r="C10" i="42"/>
  <c r="O9" i="42"/>
  <c r="N9" i="42"/>
  <c r="M9" i="42"/>
  <c r="L9" i="42"/>
  <c r="K9" i="42"/>
  <c r="J9" i="42"/>
  <c r="I9" i="42"/>
  <c r="H9" i="42"/>
  <c r="G9" i="42"/>
  <c r="F9" i="42"/>
  <c r="E9" i="42"/>
  <c r="D9" i="42"/>
  <c r="C8" i="42"/>
  <c r="C7" i="42"/>
  <c r="O30" i="41"/>
  <c r="N30" i="41"/>
  <c r="M30" i="41"/>
  <c r="L30" i="41"/>
  <c r="K30" i="41"/>
  <c r="J30" i="41"/>
  <c r="I30" i="41"/>
  <c r="H30" i="41"/>
  <c r="G30" i="41"/>
  <c r="F30" i="41"/>
  <c r="E30" i="41"/>
  <c r="D30" i="41"/>
  <c r="C29" i="41"/>
  <c r="C28" i="41"/>
  <c r="M24" i="41"/>
  <c r="F30" i="43" l="1"/>
  <c r="M24" i="43"/>
  <c r="I30" i="43"/>
  <c r="B10" i="46"/>
  <c r="K30" i="43"/>
  <c r="D30" i="43"/>
  <c r="G30" i="43"/>
  <c r="O30" i="43"/>
  <c r="H30" i="43"/>
  <c r="E30" i="47"/>
  <c r="B8" i="46"/>
  <c r="E30" i="43"/>
  <c r="B12" i="46"/>
  <c r="C29" i="47"/>
  <c r="C30" i="47"/>
  <c r="C28" i="47"/>
  <c r="B9" i="46"/>
  <c r="D16" i="46"/>
  <c r="B15" i="46"/>
  <c r="B14" i="46"/>
  <c r="B13" i="46"/>
  <c r="B11" i="46"/>
  <c r="D36" i="42"/>
  <c r="E36" i="42"/>
  <c r="F36" i="42"/>
  <c r="G36" i="42"/>
  <c r="H34" i="43"/>
  <c r="G48" i="43" s="1"/>
  <c r="H36" i="42"/>
  <c r="I36" i="42"/>
  <c r="J30" i="43"/>
  <c r="J21" i="43"/>
  <c r="K36" i="42"/>
  <c r="L35" i="43"/>
  <c r="H44" i="43" s="1"/>
  <c r="L36" i="42"/>
  <c r="M30" i="43"/>
  <c r="M36" i="42"/>
  <c r="M35" i="43"/>
  <c r="H43" i="43" s="1"/>
  <c r="C18" i="42"/>
  <c r="C30" i="42"/>
  <c r="C49" i="43" s="1"/>
  <c r="O34" i="43"/>
  <c r="G41" i="43" s="1"/>
  <c r="D35" i="43"/>
  <c r="H52" i="43" s="1"/>
  <c r="D34" i="43"/>
  <c r="G52" i="43" s="1"/>
  <c r="E35" i="43"/>
  <c r="H51" i="43" s="1"/>
  <c r="E34" i="43"/>
  <c r="G51" i="43" s="1"/>
  <c r="F34" i="43"/>
  <c r="G50" i="43" s="1"/>
  <c r="F35" i="43"/>
  <c r="H50" i="43" s="1"/>
  <c r="G34" i="43"/>
  <c r="G49" i="43" s="1"/>
  <c r="G35" i="43"/>
  <c r="H49" i="43" s="1"/>
  <c r="H35" i="43"/>
  <c r="H48" i="43" s="1"/>
  <c r="C31" i="43"/>
  <c r="C25" i="43"/>
  <c r="I34" i="43"/>
  <c r="G47" i="43" s="1"/>
  <c r="I35" i="43"/>
  <c r="H47" i="43" s="1"/>
  <c r="C23" i="43"/>
  <c r="C22" i="43"/>
  <c r="C19" i="43"/>
  <c r="C16" i="43"/>
  <c r="C10" i="43"/>
  <c r="J35" i="43"/>
  <c r="H46" i="43" s="1"/>
  <c r="J34" i="43"/>
  <c r="G46" i="43" s="1"/>
  <c r="C7" i="43"/>
  <c r="C20" i="43"/>
  <c r="C17" i="43"/>
  <c r="C14" i="43"/>
  <c r="K35" i="43"/>
  <c r="H45" i="43" s="1"/>
  <c r="K34" i="43"/>
  <c r="G45" i="43" s="1"/>
  <c r="L34" i="43"/>
  <c r="G44" i="43" s="1"/>
  <c r="L30" i="43"/>
  <c r="M34" i="43"/>
  <c r="G43" i="43" s="1"/>
  <c r="N35" i="43"/>
  <c r="H42" i="43" s="1"/>
  <c r="N30" i="43"/>
  <c r="N34" i="43"/>
  <c r="G42" i="43" s="1"/>
  <c r="C28" i="43"/>
  <c r="C30" i="41"/>
  <c r="B14" i="146"/>
  <c r="E16" i="46"/>
  <c r="C16" i="46"/>
  <c r="B7" i="46"/>
  <c r="C26" i="43"/>
  <c r="C8" i="43"/>
  <c r="C29" i="43"/>
  <c r="C13" i="43"/>
  <c r="C11" i="43"/>
  <c r="C32" i="43"/>
  <c r="O35" i="43"/>
  <c r="H41" i="43" s="1"/>
  <c r="C33" i="42"/>
  <c r="C34" i="42"/>
  <c r="C35" i="42"/>
  <c r="C27" i="42"/>
  <c r="C48" i="43" s="1"/>
  <c r="C24" i="42"/>
  <c r="C21" i="42"/>
  <c r="C15" i="42"/>
  <c r="C12" i="42"/>
  <c r="N36" i="42"/>
  <c r="O36" i="42"/>
  <c r="J36" i="42"/>
  <c r="C9" i="42"/>
  <c r="B16" i="46" l="1"/>
  <c r="C34" i="43"/>
  <c r="C30" i="43"/>
  <c r="B49" i="43"/>
  <c r="C35" i="43"/>
  <c r="C36" i="42"/>
  <c r="H7" i="93"/>
  <c r="K7" i="93"/>
  <c r="N7" i="93"/>
  <c r="H8" i="93"/>
  <c r="K8" i="93"/>
  <c r="H9" i="93"/>
  <c r="K9" i="93"/>
  <c r="H10" i="93"/>
  <c r="K10" i="93"/>
  <c r="H11" i="93"/>
  <c r="K11" i="93"/>
  <c r="I13" i="93"/>
  <c r="J13" i="93"/>
  <c r="L13" i="93"/>
  <c r="M13" i="93"/>
  <c r="J14" i="79"/>
  <c r="F14" i="79"/>
  <c r="D14" i="79"/>
  <c r="C14" i="79"/>
  <c r="J13" i="79"/>
  <c r="F13" i="79"/>
  <c r="D13" i="79"/>
  <c r="C13" i="79"/>
  <c r="J12" i="79"/>
  <c r="F12" i="79"/>
  <c r="D12" i="79"/>
  <c r="C12" i="79"/>
  <c r="J11" i="79"/>
  <c r="F11" i="79"/>
  <c r="D11" i="79"/>
  <c r="C11" i="79"/>
  <c r="B11" i="79" s="1"/>
  <c r="J10" i="79"/>
  <c r="F10" i="79"/>
  <c r="D10" i="79"/>
  <c r="C10" i="79"/>
  <c r="J9" i="79"/>
  <c r="F9" i="79"/>
  <c r="D9" i="79"/>
  <c r="C9" i="79"/>
  <c r="B9" i="79" s="1"/>
  <c r="J8" i="79"/>
  <c r="F8" i="79"/>
  <c r="D8" i="79"/>
  <c r="C8" i="79"/>
  <c r="J7" i="79"/>
  <c r="F7" i="79"/>
  <c r="D7" i="79"/>
  <c r="C7" i="79"/>
  <c r="G13" i="48"/>
  <c r="F13" i="48"/>
  <c r="E12" i="48"/>
  <c r="E11" i="48"/>
  <c r="E10" i="48"/>
  <c r="E9" i="48"/>
  <c r="E8" i="48"/>
  <c r="E7" i="48"/>
  <c r="D7" i="47"/>
  <c r="D33" i="47"/>
  <c r="D32" i="47"/>
  <c r="D31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E7" i="47"/>
  <c r="H33" i="47"/>
  <c r="F33" i="47" s="1"/>
  <c r="F32" i="47"/>
  <c r="F31" i="47"/>
  <c r="H27" i="47"/>
  <c r="F27" i="47" s="1"/>
  <c r="F26" i="47"/>
  <c r="F25" i="47"/>
  <c r="H24" i="47"/>
  <c r="F24" i="47" s="1"/>
  <c r="F23" i="47"/>
  <c r="F22" i="47"/>
  <c r="H21" i="47"/>
  <c r="F21" i="47" s="1"/>
  <c r="F20" i="47"/>
  <c r="F19" i="47"/>
  <c r="H18" i="47"/>
  <c r="F18" i="47" s="1"/>
  <c r="F17" i="47"/>
  <c r="F16" i="47"/>
  <c r="H15" i="47"/>
  <c r="F15" i="47" s="1"/>
  <c r="F14" i="47"/>
  <c r="F13" i="47"/>
  <c r="H12" i="47"/>
  <c r="F12" i="47" s="1"/>
  <c r="F11" i="47"/>
  <c r="F10" i="47"/>
  <c r="H9" i="47"/>
  <c r="F8" i="47"/>
  <c r="F7" i="47"/>
  <c r="I8" i="47"/>
  <c r="I10" i="47"/>
  <c r="I11" i="47"/>
  <c r="I13" i="47"/>
  <c r="I14" i="47"/>
  <c r="I16" i="47"/>
  <c r="I17" i="47"/>
  <c r="I19" i="47"/>
  <c r="I20" i="47"/>
  <c r="I22" i="47"/>
  <c r="I23" i="47"/>
  <c r="I25" i="47"/>
  <c r="I26" i="47"/>
  <c r="I31" i="47"/>
  <c r="I32" i="47"/>
  <c r="I7" i="47"/>
  <c r="L14" i="39"/>
  <c r="H14" i="39"/>
  <c r="D14" i="39"/>
  <c r="L13" i="39"/>
  <c r="H13" i="39"/>
  <c r="B13" i="39" s="1"/>
  <c r="D13" i="39"/>
  <c r="L12" i="39"/>
  <c r="H12" i="39"/>
  <c r="F12" i="39"/>
  <c r="D12" i="39"/>
  <c r="L11" i="39"/>
  <c r="H11" i="39"/>
  <c r="L10" i="39"/>
  <c r="H10" i="39"/>
  <c r="F10" i="39"/>
  <c r="L9" i="39"/>
  <c r="H9" i="39"/>
  <c r="B9" i="39" s="1"/>
  <c r="F9" i="39"/>
  <c r="D9" i="39"/>
  <c r="L8" i="39"/>
  <c r="H8" i="39"/>
  <c r="B8" i="39" s="1"/>
  <c r="F8" i="39"/>
  <c r="D8" i="39"/>
  <c r="L7" i="39"/>
  <c r="H7" i="39"/>
  <c r="B7" i="39" s="1"/>
  <c r="F7" i="39"/>
  <c r="D7" i="39"/>
  <c r="K14" i="38"/>
  <c r="J14" i="38"/>
  <c r="G14" i="38"/>
  <c r="F14" i="38"/>
  <c r="E14" i="38"/>
  <c r="D14" i="38"/>
  <c r="K13" i="38"/>
  <c r="J13" i="38"/>
  <c r="G13" i="38"/>
  <c r="F13" i="38"/>
  <c r="E13" i="38"/>
  <c r="D13" i="38"/>
  <c r="K12" i="38"/>
  <c r="J12" i="38"/>
  <c r="G12" i="38"/>
  <c r="F12" i="38"/>
  <c r="E12" i="38"/>
  <c r="D12" i="38"/>
  <c r="K11" i="38"/>
  <c r="J11" i="38"/>
  <c r="G11" i="38"/>
  <c r="F11" i="38"/>
  <c r="E11" i="38"/>
  <c r="D11" i="38"/>
  <c r="K10" i="38"/>
  <c r="J10" i="38"/>
  <c r="G10" i="38"/>
  <c r="F10" i="38"/>
  <c r="E10" i="38"/>
  <c r="D10" i="38"/>
  <c r="K9" i="38"/>
  <c r="J9" i="38"/>
  <c r="G9" i="38"/>
  <c r="F9" i="38"/>
  <c r="E9" i="38"/>
  <c r="D9" i="38"/>
  <c r="K8" i="38"/>
  <c r="G8" i="38"/>
  <c r="C8" i="38"/>
  <c r="K7" i="38"/>
  <c r="G7" i="38"/>
  <c r="C7" i="38"/>
  <c r="B14" i="39" l="1"/>
  <c r="C14" i="39" s="1"/>
  <c r="E9" i="79"/>
  <c r="I11" i="79"/>
  <c r="B8" i="79"/>
  <c r="I8" i="79" s="1"/>
  <c r="H13" i="93"/>
  <c r="B7" i="79"/>
  <c r="E7" i="79" s="1"/>
  <c r="B12" i="79"/>
  <c r="E12" i="79" s="1"/>
  <c r="B10" i="79"/>
  <c r="E10" i="79" s="1"/>
  <c r="C8" i="39"/>
  <c r="K13" i="93"/>
  <c r="I7" i="79"/>
  <c r="F35" i="47"/>
  <c r="F34" i="47"/>
  <c r="F9" i="47"/>
  <c r="F36" i="47" s="1"/>
  <c r="H36" i="47"/>
  <c r="D36" i="47"/>
  <c r="D35" i="47"/>
  <c r="D34" i="47"/>
  <c r="I35" i="47"/>
  <c r="I34" i="47"/>
  <c r="C7" i="47"/>
  <c r="B14" i="79"/>
  <c r="I14" i="79" s="1"/>
  <c r="I9" i="79"/>
  <c r="B13" i="79"/>
  <c r="I13" i="79" s="1"/>
  <c r="E11" i="79"/>
  <c r="E13" i="48"/>
  <c r="B11" i="39"/>
  <c r="K11" i="39" s="1"/>
  <c r="G8" i="39"/>
  <c r="K8" i="39"/>
  <c r="E8" i="39"/>
  <c r="E7" i="39"/>
  <c r="C7" i="39"/>
  <c r="K7" i="39"/>
  <c r="G7" i="39"/>
  <c r="E9" i="39"/>
  <c r="C9" i="39"/>
  <c r="K9" i="39"/>
  <c r="G9" i="39"/>
  <c r="G13" i="39"/>
  <c r="E13" i="39"/>
  <c r="C13" i="39"/>
  <c r="K13" i="39"/>
  <c r="B10" i="39"/>
  <c r="B12" i="39"/>
  <c r="G12" i="39" s="1"/>
  <c r="C11" i="38"/>
  <c r="C10" i="38"/>
  <c r="C14" i="38"/>
  <c r="C9" i="38"/>
  <c r="C13" i="38"/>
  <c r="C12" i="38"/>
  <c r="B9" i="38"/>
  <c r="B10" i="38"/>
  <c r="B11" i="38"/>
  <c r="B12" i="38"/>
  <c r="B13" i="38"/>
  <c r="B14" i="38"/>
  <c r="H14" i="37"/>
  <c r="E14" i="37"/>
  <c r="D14" i="37"/>
  <c r="C14" i="37"/>
  <c r="H13" i="37"/>
  <c r="E13" i="37"/>
  <c r="C13" i="37"/>
  <c r="H12" i="37"/>
  <c r="E12" i="37"/>
  <c r="D12" i="37"/>
  <c r="C12" i="37"/>
  <c r="H11" i="37"/>
  <c r="E11" i="37"/>
  <c r="D11" i="37"/>
  <c r="C11" i="37"/>
  <c r="H10" i="37"/>
  <c r="E10" i="37"/>
  <c r="C10" i="37"/>
  <c r="H9" i="37"/>
  <c r="E9" i="37"/>
  <c r="D9" i="37"/>
  <c r="C9" i="37"/>
  <c r="H8" i="37"/>
  <c r="E8" i="37"/>
  <c r="D8" i="37"/>
  <c r="C8" i="37"/>
  <c r="H7" i="37"/>
  <c r="E7" i="37"/>
  <c r="D7" i="37"/>
  <c r="C7" i="37"/>
  <c r="E8" i="79" l="1"/>
  <c r="G14" i="39"/>
  <c r="K14" i="39"/>
  <c r="E14" i="39"/>
  <c r="B10" i="37"/>
  <c r="B8" i="37"/>
  <c r="B14" i="37"/>
  <c r="G11" i="39"/>
  <c r="B13" i="37"/>
  <c r="I12" i="79"/>
  <c r="B11" i="37"/>
  <c r="E14" i="79"/>
  <c r="I10" i="79"/>
  <c r="C11" i="39"/>
  <c r="E11" i="39"/>
  <c r="B12" i="37"/>
  <c r="E13" i="79"/>
  <c r="G10" i="39"/>
  <c r="E10" i="39"/>
  <c r="C10" i="39"/>
  <c r="K10" i="39"/>
  <c r="E12" i="39"/>
  <c r="C12" i="39"/>
  <c r="K12" i="39"/>
  <c r="B9" i="37"/>
  <c r="B7" i="37"/>
  <c r="F18" i="59" l="1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44" i="158"/>
  <c r="H44" i="158"/>
  <c r="I44" i="158"/>
  <c r="J44" i="158"/>
  <c r="K44" i="158"/>
  <c r="L44" i="158"/>
  <c r="E45" i="158"/>
  <c r="G45" i="158"/>
  <c r="H45" i="158"/>
  <c r="K45" i="158"/>
  <c r="L45" i="158"/>
  <c r="D45" i="158"/>
  <c r="D44" i="158"/>
  <c r="H43" i="158"/>
  <c r="G43" i="158"/>
  <c r="F43" i="158"/>
  <c r="E43" i="158"/>
  <c r="D43" i="158"/>
  <c r="I37" i="158"/>
  <c r="F37" i="158"/>
  <c r="E37" i="158"/>
  <c r="D37" i="158"/>
  <c r="C15" i="158"/>
  <c r="C11" i="158"/>
  <c r="C8" i="158"/>
  <c r="L22" i="159"/>
  <c r="K40" i="158"/>
  <c r="H40" i="158"/>
  <c r="G40" i="158"/>
  <c r="F22" i="158"/>
  <c r="E22" i="158"/>
  <c r="F19" i="158"/>
  <c r="E19" i="158"/>
  <c r="J40" i="158"/>
  <c r="I40" i="158"/>
  <c r="F40" i="158"/>
  <c r="E16" i="158"/>
  <c r="E13" i="158"/>
  <c r="D10" i="158"/>
  <c r="D40" i="158" s="1"/>
  <c r="H103" i="89"/>
  <c r="E103" i="89"/>
  <c r="H102" i="89"/>
  <c r="E102" i="89"/>
  <c r="H101" i="89"/>
  <c r="E101" i="89"/>
  <c r="H100" i="89"/>
  <c r="E100" i="89"/>
  <c r="H99" i="89"/>
  <c r="E99" i="89"/>
  <c r="H98" i="89"/>
  <c r="E98" i="89"/>
  <c r="H97" i="89"/>
  <c r="E97" i="89"/>
  <c r="H96" i="89"/>
  <c r="E96" i="89"/>
  <c r="H95" i="89"/>
  <c r="E95" i="89"/>
  <c r="H94" i="89"/>
  <c r="E94" i="89"/>
  <c r="H93" i="89"/>
  <c r="E93" i="89"/>
  <c r="H92" i="89"/>
  <c r="E92" i="89"/>
  <c r="H91" i="89"/>
  <c r="E91" i="89"/>
  <c r="H90" i="89"/>
  <c r="E90" i="89"/>
  <c r="H89" i="89"/>
  <c r="E89" i="89"/>
  <c r="H88" i="89"/>
  <c r="E88" i="89"/>
  <c r="H87" i="89"/>
  <c r="E87" i="89"/>
  <c r="H86" i="89"/>
  <c r="E86" i="89"/>
  <c r="H85" i="89"/>
  <c r="E85" i="89"/>
  <c r="H84" i="89"/>
  <c r="E84" i="89"/>
  <c r="H83" i="89"/>
  <c r="E83" i="89"/>
  <c r="H82" i="89"/>
  <c r="E82" i="89"/>
  <c r="H81" i="89"/>
  <c r="E81" i="89"/>
  <c r="H80" i="89"/>
  <c r="E80" i="89"/>
  <c r="H79" i="89"/>
  <c r="E79" i="89"/>
  <c r="H78" i="89"/>
  <c r="E78" i="89"/>
  <c r="H77" i="89"/>
  <c r="E77" i="89"/>
  <c r="H76" i="89"/>
  <c r="E76" i="89"/>
  <c r="H75" i="89"/>
  <c r="E75" i="89"/>
  <c r="H74" i="89"/>
  <c r="E74" i="89"/>
  <c r="H73" i="89"/>
  <c r="E73" i="89"/>
  <c r="H72" i="89"/>
  <c r="E72" i="89"/>
  <c r="H71" i="89"/>
  <c r="E71" i="89"/>
  <c r="H70" i="89"/>
  <c r="E70" i="89"/>
  <c r="H69" i="89"/>
  <c r="E69" i="89"/>
  <c r="H68" i="89"/>
  <c r="E68" i="89"/>
  <c r="H67" i="89"/>
  <c r="E67" i="89"/>
  <c r="H66" i="89"/>
  <c r="E66" i="89"/>
  <c r="H65" i="89"/>
  <c r="E65" i="89"/>
  <c r="H64" i="89"/>
  <c r="E64" i="89"/>
  <c r="H63" i="89"/>
  <c r="E63" i="89"/>
  <c r="H62" i="89"/>
  <c r="E62" i="89"/>
  <c r="H61" i="89"/>
  <c r="E61" i="89"/>
  <c r="H60" i="89"/>
  <c r="E60" i="89"/>
  <c r="H59" i="89"/>
  <c r="E59" i="89"/>
  <c r="H58" i="89"/>
  <c r="E58" i="89"/>
  <c r="H57" i="89"/>
  <c r="E57" i="89"/>
  <c r="H56" i="89"/>
  <c r="E56" i="89"/>
  <c r="H55" i="89"/>
  <c r="E55" i="89"/>
  <c r="H54" i="89"/>
  <c r="E54" i="89"/>
  <c r="H53" i="89"/>
  <c r="E53" i="89"/>
  <c r="H52" i="89"/>
  <c r="E52" i="89"/>
  <c r="H51" i="89"/>
  <c r="E51" i="89"/>
  <c r="H50" i="89"/>
  <c r="E50" i="89"/>
  <c r="H49" i="89"/>
  <c r="E49" i="89"/>
  <c r="H48" i="89"/>
  <c r="E48" i="89"/>
  <c r="H47" i="89"/>
  <c r="E47" i="89"/>
  <c r="H46" i="89"/>
  <c r="E46" i="89"/>
  <c r="H45" i="89"/>
  <c r="E45" i="89"/>
  <c r="H44" i="89"/>
  <c r="E44" i="89"/>
  <c r="H43" i="89"/>
  <c r="E43" i="89"/>
  <c r="H42" i="89"/>
  <c r="E42" i="89"/>
  <c r="H41" i="89"/>
  <c r="E41" i="89"/>
  <c r="H40" i="89"/>
  <c r="E40" i="89"/>
  <c r="H39" i="89"/>
  <c r="E39" i="89"/>
  <c r="H38" i="89"/>
  <c r="E38" i="89"/>
  <c r="H37" i="89"/>
  <c r="E37" i="89"/>
  <c r="H36" i="89"/>
  <c r="E36" i="89"/>
  <c r="H35" i="89"/>
  <c r="E35" i="89"/>
  <c r="H34" i="89"/>
  <c r="E34" i="89"/>
  <c r="H33" i="89"/>
  <c r="E33" i="89"/>
  <c r="H32" i="89"/>
  <c r="E32" i="89"/>
  <c r="H31" i="89"/>
  <c r="E31" i="89"/>
  <c r="H30" i="89"/>
  <c r="E30" i="89"/>
  <c r="H29" i="89"/>
  <c r="E29" i="89"/>
  <c r="H28" i="89"/>
  <c r="E28" i="89"/>
  <c r="H27" i="89"/>
  <c r="E27" i="89"/>
  <c r="H26" i="89"/>
  <c r="E26" i="89"/>
  <c r="H25" i="89"/>
  <c r="E25" i="89"/>
  <c r="H24" i="89"/>
  <c r="E24" i="89"/>
  <c r="H23" i="89"/>
  <c r="E23" i="89"/>
  <c r="H22" i="89"/>
  <c r="E22" i="89"/>
  <c r="H21" i="89"/>
  <c r="E21" i="89"/>
  <c r="H20" i="89"/>
  <c r="E20" i="89"/>
  <c r="H19" i="89"/>
  <c r="E19" i="89"/>
  <c r="H18" i="89"/>
  <c r="E18" i="89"/>
  <c r="H17" i="89"/>
  <c r="E17" i="89"/>
  <c r="H16" i="89"/>
  <c r="E16" i="89"/>
  <c r="H15" i="89"/>
  <c r="E15" i="89"/>
  <c r="H14" i="89"/>
  <c r="E14" i="89"/>
  <c r="H13" i="89"/>
  <c r="E13" i="89"/>
  <c r="H12" i="89"/>
  <c r="E12" i="89"/>
  <c r="H11" i="89"/>
  <c r="E11" i="89"/>
  <c r="H10" i="89"/>
  <c r="E10" i="89"/>
  <c r="H9" i="89"/>
  <c r="E9" i="89"/>
  <c r="H8" i="89"/>
  <c r="E8" i="89"/>
  <c r="H7" i="89"/>
  <c r="E7" i="89"/>
  <c r="C49" i="83"/>
  <c r="B49" i="83"/>
  <c r="C48" i="83"/>
  <c r="B48" i="83"/>
  <c r="C47" i="83"/>
  <c r="B47" i="83"/>
  <c r="C46" i="83"/>
  <c r="B46" i="83"/>
  <c r="C45" i="83"/>
  <c r="B45" i="83"/>
  <c r="C44" i="83"/>
  <c r="B44" i="83"/>
  <c r="C43" i="83"/>
  <c r="B43" i="83"/>
  <c r="C42" i="83"/>
  <c r="B42" i="83"/>
  <c r="C41" i="83"/>
  <c r="B41" i="83"/>
  <c r="B40" i="83"/>
  <c r="C39" i="83"/>
  <c r="B39" i="83"/>
  <c r="C38" i="83"/>
  <c r="B38" i="83"/>
  <c r="J33" i="83"/>
  <c r="I33" i="83"/>
  <c r="G33" i="83"/>
  <c r="F33" i="83"/>
  <c r="L15" i="80"/>
  <c r="H15" i="80"/>
  <c r="L13" i="80"/>
  <c r="H13" i="80"/>
  <c r="L12" i="80"/>
  <c r="H12" i="80"/>
  <c r="L11" i="80"/>
  <c r="H11" i="80"/>
  <c r="L10" i="80"/>
  <c r="H10" i="80"/>
  <c r="L9" i="80"/>
  <c r="H9" i="80"/>
  <c r="L8" i="80"/>
  <c r="H8" i="80"/>
  <c r="L7" i="80"/>
  <c r="H7" i="80"/>
  <c r="J15" i="79"/>
  <c r="K42" i="75"/>
  <c r="J42" i="75"/>
  <c r="I42" i="75"/>
  <c r="H42" i="75"/>
  <c r="G42" i="75"/>
  <c r="F42" i="75"/>
  <c r="E42" i="75"/>
  <c r="D42" i="75"/>
  <c r="K36" i="75"/>
  <c r="J36" i="75"/>
  <c r="I36" i="75"/>
  <c r="H36" i="75"/>
  <c r="G36" i="75"/>
  <c r="F36" i="75"/>
  <c r="E36" i="75"/>
  <c r="D36" i="75"/>
  <c r="K33" i="75"/>
  <c r="J33" i="75"/>
  <c r="I33" i="75"/>
  <c r="H33" i="75"/>
  <c r="G33" i="75"/>
  <c r="F33" i="75"/>
  <c r="E33" i="75"/>
  <c r="D33" i="75"/>
  <c r="K30" i="75"/>
  <c r="J30" i="75"/>
  <c r="I30" i="75"/>
  <c r="H30" i="75"/>
  <c r="G30" i="75"/>
  <c r="F30" i="75"/>
  <c r="E30" i="75"/>
  <c r="D30" i="75"/>
  <c r="K27" i="75"/>
  <c r="J27" i="75"/>
  <c r="I27" i="75"/>
  <c r="H27" i="75"/>
  <c r="G27" i="75"/>
  <c r="F27" i="75"/>
  <c r="E27" i="75"/>
  <c r="D27" i="75"/>
  <c r="K24" i="75"/>
  <c r="J24" i="75"/>
  <c r="I24" i="75"/>
  <c r="H24" i="75"/>
  <c r="F24" i="75"/>
  <c r="E24" i="75"/>
  <c r="D24" i="75"/>
  <c r="K21" i="75"/>
  <c r="J21" i="75"/>
  <c r="I21" i="75"/>
  <c r="H21" i="75"/>
  <c r="F21" i="75"/>
  <c r="E21" i="75"/>
  <c r="D21" i="75"/>
  <c r="K18" i="75"/>
  <c r="J18" i="75"/>
  <c r="I18" i="75"/>
  <c r="H18" i="75"/>
  <c r="F18" i="75"/>
  <c r="E18" i="75"/>
  <c r="D18" i="75"/>
  <c r="K15" i="75"/>
  <c r="J15" i="75"/>
  <c r="I15" i="75"/>
  <c r="H15" i="75"/>
  <c r="F15" i="75"/>
  <c r="E15" i="75"/>
  <c r="D15" i="75"/>
  <c r="K12" i="75"/>
  <c r="J12" i="75"/>
  <c r="I12" i="75"/>
  <c r="H12" i="75"/>
  <c r="F12" i="75"/>
  <c r="E12" i="75"/>
  <c r="D12" i="75"/>
  <c r="J9" i="75"/>
  <c r="I9" i="75"/>
  <c r="H9" i="75"/>
  <c r="F9" i="75"/>
  <c r="E9" i="75"/>
  <c r="D9" i="75"/>
  <c r="C8" i="74"/>
  <c r="C10" i="74"/>
  <c r="C11" i="74"/>
  <c r="C13" i="74"/>
  <c r="C14" i="74"/>
  <c r="C16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40" i="74"/>
  <c r="C41" i="74"/>
  <c r="C7" i="74"/>
  <c r="K42" i="74"/>
  <c r="J42" i="74"/>
  <c r="I42" i="74"/>
  <c r="H42" i="74"/>
  <c r="G42" i="74"/>
  <c r="F42" i="74"/>
  <c r="E42" i="74"/>
  <c r="D42" i="74"/>
  <c r="K44" i="74"/>
  <c r="J44" i="74"/>
  <c r="I44" i="74"/>
  <c r="H44" i="74"/>
  <c r="G44" i="74"/>
  <c r="F44" i="74"/>
  <c r="E44" i="74"/>
  <c r="D44" i="74"/>
  <c r="K43" i="74"/>
  <c r="J43" i="74"/>
  <c r="I43" i="74"/>
  <c r="F43" i="74"/>
  <c r="E43" i="74"/>
  <c r="H17" i="73"/>
  <c r="E17" i="73"/>
  <c r="H16" i="73"/>
  <c r="E16" i="73"/>
  <c r="H15" i="73"/>
  <c r="E15" i="73"/>
  <c r="H14" i="73"/>
  <c r="E14" i="73"/>
  <c r="H13" i="73"/>
  <c r="E13" i="73"/>
  <c r="H12" i="73"/>
  <c r="E12" i="73"/>
  <c r="J11" i="73"/>
  <c r="H10" i="73"/>
  <c r="E10" i="73"/>
  <c r="H9" i="73"/>
  <c r="E9" i="73"/>
  <c r="H8" i="73"/>
  <c r="E8" i="73"/>
  <c r="H7" i="73"/>
  <c r="E7" i="73"/>
  <c r="C15" i="65"/>
  <c r="B21" i="67" s="1"/>
  <c r="C14" i="65"/>
  <c r="B28" i="67" s="1"/>
  <c r="C13" i="65"/>
  <c r="B27" i="67" s="1"/>
  <c r="C12" i="65"/>
  <c r="C11" i="65"/>
  <c r="B25" i="67" s="1"/>
  <c r="C10" i="65"/>
  <c r="B24" i="67" s="1"/>
  <c r="C9" i="65"/>
  <c r="B23" i="67" s="1"/>
  <c r="C8" i="65"/>
  <c r="H14" i="52"/>
  <c r="B25" i="52" s="1"/>
  <c r="E14" i="52"/>
  <c r="C25" i="52" s="1"/>
  <c r="H13" i="52"/>
  <c r="B24" i="52" s="1"/>
  <c r="E13" i="52"/>
  <c r="C24" i="52" s="1"/>
  <c r="H12" i="52"/>
  <c r="B23" i="52" s="1"/>
  <c r="E12" i="52"/>
  <c r="C23" i="52" s="1"/>
  <c r="H11" i="52"/>
  <c r="B22" i="52" s="1"/>
  <c r="E11" i="52"/>
  <c r="C22" i="52" s="1"/>
  <c r="H10" i="52"/>
  <c r="B21" i="52" s="1"/>
  <c r="E10" i="52"/>
  <c r="H9" i="52"/>
  <c r="B20" i="52" s="1"/>
  <c r="E9" i="52"/>
  <c r="C20" i="52" s="1"/>
  <c r="H8" i="52"/>
  <c r="B19" i="52" s="1"/>
  <c r="E8" i="52"/>
  <c r="C19" i="52" s="1"/>
  <c r="H7" i="52"/>
  <c r="B18" i="52" s="1"/>
  <c r="E7" i="52"/>
  <c r="C18" i="52" s="1"/>
  <c r="K33" i="47"/>
  <c r="I33" i="47" s="1"/>
  <c r="C32" i="47"/>
  <c r="E32" i="47"/>
  <c r="C31" i="47"/>
  <c r="E31" i="47"/>
  <c r="K27" i="47"/>
  <c r="C26" i="47"/>
  <c r="E26" i="47"/>
  <c r="C25" i="47"/>
  <c r="E25" i="47"/>
  <c r="K24" i="47"/>
  <c r="I24" i="47" s="1"/>
  <c r="C23" i="47"/>
  <c r="E23" i="47"/>
  <c r="C22" i="47"/>
  <c r="E22" i="47"/>
  <c r="K21" i="47"/>
  <c r="C20" i="47"/>
  <c r="E20" i="47"/>
  <c r="E19" i="47"/>
  <c r="K18" i="47"/>
  <c r="C17" i="47"/>
  <c r="E17" i="47"/>
  <c r="E16" i="47"/>
  <c r="K15" i="47"/>
  <c r="I15" i="47" s="1"/>
  <c r="C14" i="47"/>
  <c r="E14" i="47"/>
  <c r="E13" i="47"/>
  <c r="K12" i="47"/>
  <c r="I12" i="47" s="1"/>
  <c r="E11" i="47"/>
  <c r="E10" i="47"/>
  <c r="K9" i="47"/>
  <c r="E8" i="47"/>
  <c r="J15" i="46"/>
  <c r="J13" i="46"/>
  <c r="J12" i="46"/>
  <c r="J11" i="46"/>
  <c r="J10" i="46"/>
  <c r="J9" i="46"/>
  <c r="J8" i="46"/>
  <c r="J7" i="46"/>
  <c r="O33" i="41"/>
  <c r="O33" i="43" s="1"/>
  <c r="N33" i="41"/>
  <c r="N33" i="43" s="1"/>
  <c r="M33" i="41"/>
  <c r="M33" i="43" s="1"/>
  <c r="L33" i="41"/>
  <c r="L33" i="43" s="1"/>
  <c r="K33" i="41"/>
  <c r="K33" i="43" s="1"/>
  <c r="J33" i="41"/>
  <c r="J33" i="43" s="1"/>
  <c r="I33" i="41"/>
  <c r="I33" i="43" s="1"/>
  <c r="H33" i="41"/>
  <c r="H33" i="43" s="1"/>
  <c r="G33" i="41"/>
  <c r="G33" i="43" s="1"/>
  <c r="F33" i="41"/>
  <c r="F33" i="43" s="1"/>
  <c r="E33" i="41"/>
  <c r="E33" i="43" s="1"/>
  <c r="D33" i="41"/>
  <c r="D33" i="43" s="1"/>
  <c r="O27" i="41"/>
  <c r="O27" i="43" s="1"/>
  <c r="N27" i="41"/>
  <c r="N27" i="43" s="1"/>
  <c r="M27" i="41"/>
  <c r="M27" i="43" s="1"/>
  <c r="L27" i="41"/>
  <c r="L27" i="43" s="1"/>
  <c r="K27" i="41"/>
  <c r="K27" i="43" s="1"/>
  <c r="J27" i="41"/>
  <c r="J27" i="43" s="1"/>
  <c r="I27" i="41"/>
  <c r="I27" i="43" s="1"/>
  <c r="H27" i="41"/>
  <c r="H27" i="43" s="1"/>
  <c r="G27" i="41"/>
  <c r="G27" i="43" s="1"/>
  <c r="F27" i="41"/>
  <c r="F27" i="43" s="1"/>
  <c r="E27" i="41"/>
  <c r="E27" i="43" s="1"/>
  <c r="D27" i="41"/>
  <c r="D27" i="43" s="1"/>
  <c r="O24" i="41"/>
  <c r="O24" i="43" s="1"/>
  <c r="N24" i="41"/>
  <c r="N24" i="43" s="1"/>
  <c r="L24" i="41"/>
  <c r="L24" i="43" s="1"/>
  <c r="K24" i="43"/>
  <c r="J24" i="41"/>
  <c r="J24" i="43" s="1"/>
  <c r="I24" i="41"/>
  <c r="I24" i="43" s="1"/>
  <c r="H24" i="41"/>
  <c r="H24" i="43" s="1"/>
  <c r="G24" i="41"/>
  <c r="G24" i="43" s="1"/>
  <c r="F24" i="41"/>
  <c r="F24" i="43" s="1"/>
  <c r="E24" i="41"/>
  <c r="E24" i="43" s="1"/>
  <c r="D24" i="41"/>
  <c r="D24" i="43" s="1"/>
  <c r="O21" i="41"/>
  <c r="O21" i="43" s="1"/>
  <c r="N21" i="41"/>
  <c r="N21" i="43" s="1"/>
  <c r="M21" i="41"/>
  <c r="M21" i="43" s="1"/>
  <c r="L21" i="41"/>
  <c r="L21" i="43" s="1"/>
  <c r="K21" i="43"/>
  <c r="I21" i="41"/>
  <c r="I21" i="43" s="1"/>
  <c r="H21" i="41"/>
  <c r="H21" i="43" s="1"/>
  <c r="G21" i="41"/>
  <c r="G21" i="43" s="1"/>
  <c r="F21" i="41"/>
  <c r="F21" i="43" s="1"/>
  <c r="E21" i="41"/>
  <c r="E21" i="43" s="1"/>
  <c r="D21" i="41"/>
  <c r="D21" i="43" s="1"/>
  <c r="O18" i="41"/>
  <c r="O18" i="43" s="1"/>
  <c r="N18" i="41"/>
  <c r="N18" i="43" s="1"/>
  <c r="M18" i="41"/>
  <c r="M18" i="43" s="1"/>
  <c r="L18" i="41"/>
  <c r="L18" i="43" s="1"/>
  <c r="K18" i="41"/>
  <c r="K18" i="43" s="1"/>
  <c r="I18" i="41"/>
  <c r="I18" i="43" s="1"/>
  <c r="H18" i="41"/>
  <c r="H18" i="43" s="1"/>
  <c r="G18" i="41"/>
  <c r="G18" i="43" s="1"/>
  <c r="F18" i="41"/>
  <c r="F18" i="43" s="1"/>
  <c r="E18" i="41"/>
  <c r="E18" i="43" s="1"/>
  <c r="D18" i="41"/>
  <c r="D18" i="43" s="1"/>
  <c r="O15" i="43"/>
  <c r="N15" i="41"/>
  <c r="N15" i="43" s="1"/>
  <c r="M15" i="41"/>
  <c r="M15" i="43" s="1"/>
  <c r="L15" i="41"/>
  <c r="L15" i="43" s="1"/>
  <c r="K15" i="41"/>
  <c r="K15" i="43" s="1"/>
  <c r="J15" i="43"/>
  <c r="I15" i="41"/>
  <c r="I15" i="43" s="1"/>
  <c r="H15" i="43"/>
  <c r="G15" i="43"/>
  <c r="F15" i="41"/>
  <c r="F15" i="43" s="1"/>
  <c r="E15" i="43"/>
  <c r="D15" i="41"/>
  <c r="D15" i="43" s="1"/>
  <c r="O12" i="41"/>
  <c r="O12" i="43" s="1"/>
  <c r="N12" i="41"/>
  <c r="N12" i="43" s="1"/>
  <c r="M12" i="41"/>
  <c r="M12" i="43" s="1"/>
  <c r="L12" i="41"/>
  <c r="L12" i="43" s="1"/>
  <c r="K12" i="41"/>
  <c r="K12" i="43" s="1"/>
  <c r="J12" i="41"/>
  <c r="J12" i="43" s="1"/>
  <c r="I12" i="41"/>
  <c r="I12" i="43" s="1"/>
  <c r="H12" i="43"/>
  <c r="G12" i="41"/>
  <c r="G12" i="43" s="1"/>
  <c r="F12" i="41"/>
  <c r="F12" i="43" s="1"/>
  <c r="E12" i="41"/>
  <c r="E12" i="43" s="1"/>
  <c r="D12" i="41"/>
  <c r="D12" i="43" s="1"/>
  <c r="N9" i="41"/>
  <c r="M9" i="41"/>
  <c r="L9" i="41"/>
  <c r="K9" i="41"/>
  <c r="J9" i="41"/>
  <c r="I9" i="41"/>
  <c r="H9" i="41"/>
  <c r="G9" i="41"/>
  <c r="F9" i="41"/>
  <c r="E9" i="41"/>
  <c r="D9" i="41"/>
  <c r="H15" i="146"/>
  <c r="E15" i="146"/>
  <c r="D15" i="146"/>
  <c r="C15" i="146"/>
  <c r="H13" i="146"/>
  <c r="E13" i="146"/>
  <c r="D13" i="146"/>
  <c r="C13" i="146"/>
  <c r="H12" i="146"/>
  <c r="E12" i="146"/>
  <c r="D12" i="146"/>
  <c r="C12" i="146"/>
  <c r="H11" i="146"/>
  <c r="E11" i="146"/>
  <c r="D11" i="146"/>
  <c r="C11" i="146"/>
  <c r="H10" i="146"/>
  <c r="E10" i="146"/>
  <c r="D10" i="146"/>
  <c r="C10" i="146"/>
  <c r="H9" i="146"/>
  <c r="E9" i="146"/>
  <c r="D9" i="146"/>
  <c r="C9" i="146"/>
  <c r="H8" i="146"/>
  <c r="E8" i="146"/>
  <c r="D8" i="146"/>
  <c r="C8" i="146"/>
  <c r="H7" i="146"/>
  <c r="E7" i="146"/>
  <c r="D7" i="146"/>
  <c r="C7" i="146"/>
  <c r="H15" i="39"/>
  <c r="F15" i="39"/>
  <c r="D15" i="39"/>
  <c r="F13" i="93"/>
  <c r="G13" i="93"/>
  <c r="I13" i="48"/>
  <c r="J13" i="48"/>
  <c r="L13" i="48"/>
  <c r="M13" i="48"/>
  <c r="K7" i="48"/>
  <c r="N7" i="48"/>
  <c r="K8" i="48"/>
  <c r="K9" i="48"/>
  <c r="K10" i="48"/>
  <c r="K11" i="48"/>
  <c r="K12" i="48"/>
  <c r="G15" i="38"/>
  <c r="F15" i="38"/>
  <c r="E15" i="38"/>
  <c r="D15" i="38"/>
  <c r="E15" i="37"/>
  <c r="C15" i="37"/>
  <c r="B9" i="63"/>
  <c r="F18" i="73"/>
  <c r="G18" i="73"/>
  <c r="I18" i="73"/>
  <c r="J18" i="73"/>
  <c r="D11" i="120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C35" i="158"/>
  <c r="E39" i="160"/>
  <c r="E45" i="160" s="1"/>
  <c r="F39" i="160"/>
  <c r="F45" i="160" s="1"/>
  <c r="G39" i="160"/>
  <c r="G45" i="160" s="1"/>
  <c r="H39" i="160"/>
  <c r="H45" i="160" s="1"/>
  <c r="I39" i="160"/>
  <c r="I45" i="160" s="1"/>
  <c r="J39" i="160"/>
  <c r="J45" i="160" s="1"/>
  <c r="K45" i="160"/>
  <c r="L39" i="160"/>
  <c r="E43" i="160"/>
  <c r="F43" i="160"/>
  <c r="G43" i="160"/>
  <c r="H43" i="160"/>
  <c r="I43" i="160"/>
  <c r="J43" i="160"/>
  <c r="K43" i="160"/>
  <c r="L43" i="160"/>
  <c r="E38" i="160"/>
  <c r="E44" i="160" s="1"/>
  <c r="F38" i="160"/>
  <c r="F44" i="160" s="1"/>
  <c r="G38" i="160"/>
  <c r="G44" i="160" s="1"/>
  <c r="H44" i="160"/>
  <c r="I38" i="160"/>
  <c r="I44" i="160" s="1"/>
  <c r="J38" i="160"/>
  <c r="J44" i="160" s="1"/>
  <c r="K44" i="160"/>
  <c r="L38" i="160"/>
  <c r="L44" i="160" s="1"/>
  <c r="E37" i="160"/>
  <c r="F37" i="160"/>
  <c r="G37" i="160"/>
  <c r="H37" i="160"/>
  <c r="I37" i="160"/>
  <c r="J37" i="160"/>
  <c r="L37" i="160"/>
  <c r="D34" i="159"/>
  <c r="E34" i="160"/>
  <c r="E34" i="159" s="1"/>
  <c r="F34" i="160"/>
  <c r="F34" i="159" s="1"/>
  <c r="G34" i="160"/>
  <c r="G34" i="159" s="1"/>
  <c r="H34" i="160"/>
  <c r="H34" i="159" s="1"/>
  <c r="I34" i="160"/>
  <c r="I34" i="159" s="1"/>
  <c r="J34" i="160"/>
  <c r="J34" i="159" s="1"/>
  <c r="K34" i="160"/>
  <c r="K34" i="159" s="1"/>
  <c r="L34" i="160"/>
  <c r="L34" i="159" s="1"/>
  <c r="D31" i="159"/>
  <c r="E31" i="160"/>
  <c r="E31" i="159" s="1"/>
  <c r="F31" i="160"/>
  <c r="F31" i="159" s="1"/>
  <c r="G31" i="160"/>
  <c r="G31" i="159" s="1"/>
  <c r="H31" i="160"/>
  <c r="H31" i="159" s="1"/>
  <c r="I31" i="160"/>
  <c r="I31" i="159" s="1"/>
  <c r="J31" i="159"/>
  <c r="K31" i="160"/>
  <c r="K31" i="159" s="1"/>
  <c r="L31" i="160"/>
  <c r="L31" i="159" s="1"/>
  <c r="D28" i="159"/>
  <c r="E28" i="160"/>
  <c r="E28" i="159" s="1"/>
  <c r="F28" i="160"/>
  <c r="F28" i="159" s="1"/>
  <c r="G28" i="160"/>
  <c r="G28" i="159" s="1"/>
  <c r="H28" i="160"/>
  <c r="H28" i="159" s="1"/>
  <c r="I28" i="160"/>
  <c r="I28" i="159" s="1"/>
  <c r="J28" i="159"/>
  <c r="K28" i="160"/>
  <c r="K28" i="159" s="1"/>
  <c r="L28" i="159"/>
  <c r="D25" i="159"/>
  <c r="E25" i="160"/>
  <c r="E25" i="159" s="1"/>
  <c r="F25" i="160"/>
  <c r="F25" i="159" s="1"/>
  <c r="G25" i="160"/>
  <c r="G25" i="159" s="1"/>
  <c r="H25" i="160"/>
  <c r="H25" i="159" s="1"/>
  <c r="I25" i="160"/>
  <c r="I25" i="159" s="1"/>
  <c r="J25" i="159"/>
  <c r="K25" i="160"/>
  <c r="K25" i="159" s="1"/>
  <c r="L25" i="159"/>
  <c r="D22" i="159"/>
  <c r="E22" i="160"/>
  <c r="F22" i="160"/>
  <c r="G22" i="160"/>
  <c r="H22" i="160"/>
  <c r="I22" i="160"/>
  <c r="K22" i="160"/>
  <c r="E19" i="160"/>
  <c r="E19" i="159" s="1"/>
  <c r="F19" i="160"/>
  <c r="G19" i="160"/>
  <c r="H19" i="160"/>
  <c r="I19" i="160"/>
  <c r="K19" i="160"/>
  <c r="D16" i="159"/>
  <c r="E16" i="160"/>
  <c r="F16" i="160"/>
  <c r="G16" i="160"/>
  <c r="H16" i="160"/>
  <c r="I16" i="160"/>
  <c r="K16" i="160"/>
  <c r="D13" i="159"/>
  <c r="E13" i="160"/>
  <c r="F13" i="160"/>
  <c r="G13" i="160"/>
  <c r="H13" i="160"/>
  <c r="I13" i="160"/>
  <c r="K13" i="160"/>
  <c r="E10" i="160"/>
  <c r="F10" i="160"/>
  <c r="G10" i="160"/>
  <c r="I10" i="160"/>
  <c r="K10" i="160"/>
  <c r="J32" i="118"/>
  <c r="I11" i="56"/>
  <c r="C8" i="56"/>
  <c r="D8" i="56"/>
  <c r="E8" i="56"/>
  <c r="F8" i="56"/>
  <c r="G8" i="56"/>
  <c r="H8" i="56"/>
  <c r="I8" i="56"/>
  <c r="J8" i="56"/>
  <c r="C9" i="56"/>
  <c r="D9" i="56"/>
  <c r="E9" i="56"/>
  <c r="F9" i="56"/>
  <c r="G9" i="56"/>
  <c r="H9" i="56"/>
  <c r="I9" i="56"/>
  <c r="J9" i="56"/>
  <c r="C10" i="56"/>
  <c r="D10" i="56"/>
  <c r="E10" i="56"/>
  <c r="F10" i="56"/>
  <c r="G10" i="56"/>
  <c r="H10" i="56"/>
  <c r="I10" i="56"/>
  <c r="J10" i="56"/>
  <c r="C11" i="56"/>
  <c r="D11" i="56"/>
  <c r="E11" i="56"/>
  <c r="F11" i="56"/>
  <c r="G11" i="56"/>
  <c r="H11" i="56"/>
  <c r="J11" i="56"/>
  <c r="C12" i="56"/>
  <c r="D12" i="56"/>
  <c r="E12" i="56"/>
  <c r="F12" i="56"/>
  <c r="G12" i="56"/>
  <c r="H12" i="56"/>
  <c r="I12" i="56"/>
  <c r="J12" i="56"/>
  <c r="C13" i="56"/>
  <c r="D13" i="56"/>
  <c r="E13" i="56"/>
  <c r="F13" i="56"/>
  <c r="G13" i="56"/>
  <c r="H13" i="56"/>
  <c r="I13" i="56"/>
  <c r="J13" i="56"/>
  <c r="C14" i="56"/>
  <c r="D14" i="56"/>
  <c r="E14" i="56"/>
  <c r="F14" i="56"/>
  <c r="G14" i="56"/>
  <c r="H14" i="56"/>
  <c r="I14" i="56"/>
  <c r="J14" i="56"/>
  <c r="C15" i="56"/>
  <c r="D15" i="56"/>
  <c r="E15" i="56"/>
  <c r="F15" i="56"/>
  <c r="G15" i="56"/>
  <c r="H15" i="56"/>
  <c r="I15" i="56"/>
  <c r="J15" i="56"/>
  <c r="K9" i="56"/>
  <c r="K10" i="56"/>
  <c r="K11" i="56"/>
  <c r="K12" i="56"/>
  <c r="K13" i="56"/>
  <c r="K14" i="56"/>
  <c r="K15" i="56"/>
  <c r="K8" i="56"/>
  <c r="C7" i="119"/>
  <c r="D7" i="119"/>
  <c r="E7" i="119"/>
  <c r="F7" i="119"/>
  <c r="G7" i="119"/>
  <c r="H7" i="119"/>
  <c r="I7" i="119"/>
  <c r="J7" i="119"/>
  <c r="K7" i="119"/>
  <c r="L7" i="119"/>
  <c r="M7" i="119"/>
  <c r="N7" i="119"/>
  <c r="C8" i="119"/>
  <c r="D8" i="119"/>
  <c r="E8" i="119"/>
  <c r="F8" i="119"/>
  <c r="G8" i="119"/>
  <c r="H8" i="119"/>
  <c r="I8" i="119"/>
  <c r="J8" i="119"/>
  <c r="K8" i="119"/>
  <c r="L8" i="119"/>
  <c r="M8" i="119"/>
  <c r="N8" i="119"/>
  <c r="C9" i="119"/>
  <c r="D9" i="119"/>
  <c r="E9" i="119"/>
  <c r="F9" i="119"/>
  <c r="G9" i="119"/>
  <c r="H9" i="119"/>
  <c r="I9" i="119"/>
  <c r="J9" i="119"/>
  <c r="K9" i="119"/>
  <c r="L9" i="119"/>
  <c r="M9" i="119"/>
  <c r="N9" i="119"/>
  <c r="C10" i="119"/>
  <c r="D10" i="119"/>
  <c r="E10" i="119"/>
  <c r="F10" i="119"/>
  <c r="G10" i="119"/>
  <c r="H10" i="119"/>
  <c r="I10" i="119"/>
  <c r="J10" i="119"/>
  <c r="K10" i="119"/>
  <c r="L10" i="119"/>
  <c r="M10" i="119"/>
  <c r="N10" i="119"/>
  <c r="C11" i="119"/>
  <c r="D11" i="119"/>
  <c r="E11" i="119"/>
  <c r="F11" i="119"/>
  <c r="G11" i="119"/>
  <c r="H11" i="119"/>
  <c r="I11" i="119"/>
  <c r="J11" i="119"/>
  <c r="K11" i="119"/>
  <c r="L11" i="119"/>
  <c r="M11" i="119"/>
  <c r="N11" i="119"/>
  <c r="C12" i="119"/>
  <c r="D12" i="119"/>
  <c r="E12" i="119"/>
  <c r="F12" i="119"/>
  <c r="G12" i="119"/>
  <c r="H12" i="119"/>
  <c r="I12" i="119"/>
  <c r="J12" i="119"/>
  <c r="K12" i="119"/>
  <c r="L12" i="119"/>
  <c r="M12" i="119"/>
  <c r="N12" i="119"/>
  <c r="C13" i="119"/>
  <c r="D13" i="119"/>
  <c r="E13" i="119"/>
  <c r="F13" i="119"/>
  <c r="G13" i="119"/>
  <c r="H13" i="119"/>
  <c r="I13" i="119"/>
  <c r="J13" i="119"/>
  <c r="K13" i="119"/>
  <c r="L13" i="119"/>
  <c r="M13" i="119"/>
  <c r="N13" i="119"/>
  <c r="C14" i="119"/>
  <c r="D14" i="119"/>
  <c r="E14" i="119"/>
  <c r="F14" i="119"/>
  <c r="G14" i="119"/>
  <c r="H14" i="119"/>
  <c r="I14" i="119"/>
  <c r="J14" i="119"/>
  <c r="K14" i="119"/>
  <c r="L14" i="119"/>
  <c r="M14" i="119"/>
  <c r="N14" i="119"/>
  <c r="C15" i="119"/>
  <c r="D15" i="119"/>
  <c r="E15" i="119"/>
  <c r="F15" i="119"/>
  <c r="G15" i="119"/>
  <c r="H15" i="119"/>
  <c r="I15" i="119"/>
  <c r="J15" i="119"/>
  <c r="K15" i="119"/>
  <c r="L15" i="119"/>
  <c r="M15" i="119"/>
  <c r="N15" i="119"/>
  <c r="C16" i="119"/>
  <c r="D16" i="119"/>
  <c r="E16" i="119"/>
  <c r="F16" i="119"/>
  <c r="G16" i="119"/>
  <c r="H16" i="119"/>
  <c r="I16" i="119"/>
  <c r="J16" i="119"/>
  <c r="K16" i="119"/>
  <c r="L16" i="119"/>
  <c r="M16" i="119"/>
  <c r="N16" i="119"/>
  <c r="C17" i="119"/>
  <c r="D17" i="119"/>
  <c r="E17" i="119"/>
  <c r="F17" i="119"/>
  <c r="G17" i="119"/>
  <c r="H17" i="119"/>
  <c r="I17" i="119"/>
  <c r="J17" i="119"/>
  <c r="K17" i="119"/>
  <c r="L17" i="119"/>
  <c r="M17" i="119"/>
  <c r="N17" i="119"/>
  <c r="C18" i="119"/>
  <c r="D18" i="119"/>
  <c r="E18" i="119"/>
  <c r="F18" i="119"/>
  <c r="G18" i="119"/>
  <c r="H18" i="119"/>
  <c r="I18" i="119"/>
  <c r="J18" i="119"/>
  <c r="K18" i="119"/>
  <c r="L18" i="119"/>
  <c r="M18" i="119"/>
  <c r="N18" i="119"/>
  <c r="C20" i="119"/>
  <c r="D20" i="119"/>
  <c r="E20" i="119"/>
  <c r="F20" i="119"/>
  <c r="G20" i="119"/>
  <c r="H20" i="119"/>
  <c r="I20" i="119"/>
  <c r="J20" i="119"/>
  <c r="K20" i="119"/>
  <c r="L20" i="119"/>
  <c r="M20" i="119"/>
  <c r="N20" i="119"/>
  <c r="C21" i="119"/>
  <c r="D21" i="119"/>
  <c r="E21" i="119"/>
  <c r="F21" i="119"/>
  <c r="G21" i="119"/>
  <c r="H21" i="119"/>
  <c r="I21" i="119"/>
  <c r="J21" i="119"/>
  <c r="K21" i="119"/>
  <c r="L21" i="119"/>
  <c r="M21" i="119"/>
  <c r="N21" i="119"/>
  <c r="C22" i="119"/>
  <c r="D22" i="119"/>
  <c r="E22" i="119"/>
  <c r="F22" i="119"/>
  <c r="G22" i="119"/>
  <c r="H22" i="119"/>
  <c r="I22" i="119"/>
  <c r="J22" i="119"/>
  <c r="K22" i="119"/>
  <c r="L22" i="119"/>
  <c r="M22" i="119"/>
  <c r="N22" i="119"/>
  <c r="C23" i="119"/>
  <c r="D23" i="119"/>
  <c r="E23" i="119"/>
  <c r="F23" i="119"/>
  <c r="G23" i="119"/>
  <c r="H23" i="119"/>
  <c r="I23" i="119"/>
  <c r="J23" i="119"/>
  <c r="K23" i="119"/>
  <c r="L23" i="119"/>
  <c r="M23" i="119"/>
  <c r="N23" i="119"/>
  <c r="C24" i="119"/>
  <c r="D24" i="119"/>
  <c r="E24" i="119"/>
  <c r="F24" i="119"/>
  <c r="G24" i="119"/>
  <c r="H24" i="119"/>
  <c r="I24" i="119"/>
  <c r="J24" i="119"/>
  <c r="K24" i="119"/>
  <c r="L24" i="119"/>
  <c r="M24" i="119"/>
  <c r="N24" i="119"/>
  <c r="C25" i="119"/>
  <c r="D25" i="119"/>
  <c r="E25" i="119"/>
  <c r="F25" i="119"/>
  <c r="G25" i="119"/>
  <c r="H25" i="119"/>
  <c r="I25" i="119"/>
  <c r="J25" i="119"/>
  <c r="K25" i="119"/>
  <c r="L25" i="119"/>
  <c r="M25" i="119"/>
  <c r="N25" i="119"/>
  <c r="C26" i="119"/>
  <c r="D26" i="119"/>
  <c r="E26" i="119"/>
  <c r="F26" i="119"/>
  <c r="G26" i="119"/>
  <c r="H26" i="119"/>
  <c r="I26" i="119"/>
  <c r="J26" i="119"/>
  <c r="K26" i="119"/>
  <c r="L26" i="119"/>
  <c r="M26" i="119"/>
  <c r="N26" i="119"/>
  <c r="C27" i="119"/>
  <c r="D27" i="119"/>
  <c r="E27" i="119"/>
  <c r="F27" i="119"/>
  <c r="G27" i="119"/>
  <c r="H27" i="119"/>
  <c r="I27" i="119"/>
  <c r="J27" i="119"/>
  <c r="K27" i="119"/>
  <c r="L27" i="119"/>
  <c r="M27" i="119"/>
  <c r="N27" i="119"/>
  <c r="C28" i="119"/>
  <c r="D28" i="119"/>
  <c r="E28" i="119"/>
  <c r="F28" i="119"/>
  <c r="G28" i="119"/>
  <c r="H28" i="119"/>
  <c r="I28" i="119"/>
  <c r="J28" i="119"/>
  <c r="K28" i="119"/>
  <c r="L28" i="119"/>
  <c r="M28" i="119"/>
  <c r="N28" i="119"/>
  <c r="C29" i="119"/>
  <c r="D29" i="119"/>
  <c r="E29" i="119"/>
  <c r="F29" i="119"/>
  <c r="G29" i="119"/>
  <c r="H29" i="119"/>
  <c r="I29" i="119"/>
  <c r="J29" i="119"/>
  <c r="K29" i="119"/>
  <c r="L29" i="119"/>
  <c r="M29" i="119"/>
  <c r="N29" i="119"/>
  <c r="C30" i="119"/>
  <c r="D30" i="119"/>
  <c r="E30" i="119"/>
  <c r="F30" i="119"/>
  <c r="G30" i="119"/>
  <c r="H30" i="119"/>
  <c r="I30" i="119"/>
  <c r="J30" i="119"/>
  <c r="K30" i="119"/>
  <c r="L30" i="119"/>
  <c r="M30" i="119"/>
  <c r="N30" i="119"/>
  <c r="C31" i="119"/>
  <c r="D31" i="119"/>
  <c r="E31" i="119"/>
  <c r="F31" i="119"/>
  <c r="G31" i="119"/>
  <c r="H31" i="119"/>
  <c r="I31" i="119"/>
  <c r="J31" i="119"/>
  <c r="K31" i="119"/>
  <c r="L31" i="119"/>
  <c r="M31" i="119"/>
  <c r="N31" i="119"/>
  <c r="E11" i="93"/>
  <c r="E10" i="93"/>
  <c r="E9" i="93"/>
  <c r="E8" i="93"/>
  <c r="E7" i="93"/>
  <c r="D9" i="69"/>
  <c r="E9" i="69"/>
  <c r="F9" i="69"/>
  <c r="G9" i="69"/>
  <c r="D10" i="69"/>
  <c r="E10" i="69"/>
  <c r="F10" i="69"/>
  <c r="G10" i="69"/>
  <c r="D11" i="69"/>
  <c r="E11" i="69"/>
  <c r="F11" i="69"/>
  <c r="G11" i="69"/>
  <c r="D12" i="69"/>
  <c r="E12" i="69"/>
  <c r="F12" i="69"/>
  <c r="G12" i="69"/>
  <c r="D13" i="69"/>
  <c r="E13" i="69"/>
  <c r="F13" i="69"/>
  <c r="G13" i="69"/>
  <c r="D14" i="69"/>
  <c r="E14" i="69"/>
  <c r="F14" i="69"/>
  <c r="G14" i="69"/>
  <c r="D15" i="69"/>
  <c r="E15" i="69"/>
  <c r="F15" i="69"/>
  <c r="G15" i="69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C8" i="64"/>
  <c r="D8" i="64"/>
  <c r="E8" i="64"/>
  <c r="F8" i="64"/>
  <c r="G8" i="64"/>
  <c r="H8" i="64"/>
  <c r="I8" i="64"/>
  <c r="J8" i="64"/>
  <c r="K8" i="64"/>
  <c r="C9" i="64"/>
  <c r="D9" i="64"/>
  <c r="E9" i="64"/>
  <c r="F9" i="64"/>
  <c r="G9" i="64"/>
  <c r="H9" i="64"/>
  <c r="I9" i="64"/>
  <c r="J9" i="64"/>
  <c r="K9" i="64"/>
  <c r="C10" i="64"/>
  <c r="D10" i="64"/>
  <c r="E10" i="64"/>
  <c r="F10" i="64"/>
  <c r="G10" i="64"/>
  <c r="H10" i="64"/>
  <c r="I10" i="64"/>
  <c r="J10" i="64"/>
  <c r="K10" i="64"/>
  <c r="C11" i="64"/>
  <c r="D11" i="64"/>
  <c r="E11" i="64"/>
  <c r="F11" i="64"/>
  <c r="G11" i="64"/>
  <c r="H11" i="64"/>
  <c r="I11" i="64"/>
  <c r="J11" i="64"/>
  <c r="K11" i="64"/>
  <c r="C12" i="64"/>
  <c r="D12" i="64"/>
  <c r="E12" i="64"/>
  <c r="F12" i="64"/>
  <c r="G12" i="64"/>
  <c r="H12" i="64"/>
  <c r="I12" i="64"/>
  <c r="J12" i="64"/>
  <c r="K12" i="64"/>
  <c r="C13" i="64"/>
  <c r="D13" i="64"/>
  <c r="E13" i="64"/>
  <c r="F13" i="64"/>
  <c r="G13" i="64"/>
  <c r="H13" i="64"/>
  <c r="I13" i="64"/>
  <c r="J13" i="64"/>
  <c r="K13" i="64"/>
  <c r="C14" i="64"/>
  <c r="D14" i="64"/>
  <c r="E14" i="64"/>
  <c r="F14" i="64"/>
  <c r="G14" i="64"/>
  <c r="H14" i="64"/>
  <c r="I14" i="64"/>
  <c r="J14" i="64"/>
  <c r="K14" i="64"/>
  <c r="C15" i="64"/>
  <c r="D15" i="64"/>
  <c r="E15" i="64"/>
  <c r="F15" i="64"/>
  <c r="G15" i="64"/>
  <c r="H15" i="64"/>
  <c r="I15" i="64"/>
  <c r="J15" i="64"/>
  <c r="K15" i="64"/>
  <c r="C16" i="64"/>
  <c r="D16" i="64"/>
  <c r="E16" i="64"/>
  <c r="F16" i="64"/>
  <c r="G16" i="64"/>
  <c r="H16" i="64"/>
  <c r="I16" i="64"/>
  <c r="J16" i="64"/>
  <c r="K16" i="64"/>
  <c r="C17" i="64"/>
  <c r="D17" i="64"/>
  <c r="E17" i="64"/>
  <c r="F17" i="64"/>
  <c r="G17" i="64"/>
  <c r="H17" i="64"/>
  <c r="I17" i="64"/>
  <c r="J17" i="64"/>
  <c r="K17" i="64"/>
  <c r="H12" i="48"/>
  <c r="H11" i="48"/>
  <c r="H10" i="48"/>
  <c r="H9" i="48"/>
  <c r="H8" i="48"/>
  <c r="H7" i="48"/>
  <c r="C7" i="41"/>
  <c r="C8" i="41"/>
  <c r="C10" i="41"/>
  <c r="C11" i="41"/>
  <c r="C13" i="41"/>
  <c r="C14" i="41"/>
  <c r="C16" i="41"/>
  <c r="C17" i="41"/>
  <c r="C19" i="41"/>
  <c r="C20" i="41"/>
  <c r="C22" i="41"/>
  <c r="C23" i="41"/>
  <c r="C25" i="41"/>
  <c r="C26" i="41"/>
  <c r="C31" i="41"/>
  <c r="C32" i="41"/>
  <c r="F19" i="115"/>
  <c r="I19" i="115"/>
  <c r="J19" i="115"/>
  <c r="E8" i="115"/>
  <c r="E9" i="115"/>
  <c r="E10" i="115"/>
  <c r="E11" i="115"/>
  <c r="E12" i="115"/>
  <c r="E13" i="115"/>
  <c r="E14" i="115"/>
  <c r="E15" i="115"/>
  <c r="E16" i="115"/>
  <c r="E17" i="115"/>
  <c r="E18" i="115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E7" i="115"/>
  <c r="H8" i="115"/>
  <c r="H9" i="115"/>
  <c r="H10" i="115"/>
  <c r="H11" i="115"/>
  <c r="H12" i="115"/>
  <c r="H13" i="115"/>
  <c r="H14" i="115"/>
  <c r="H15" i="115"/>
  <c r="H16" i="115"/>
  <c r="H17" i="115"/>
  <c r="H18" i="115"/>
  <c r="H7" i="115"/>
  <c r="F104" i="89"/>
  <c r="G104" i="89"/>
  <c r="I104" i="89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D24" i="89"/>
  <c r="C25" i="89"/>
  <c r="D25" i="89"/>
  <c r="C26" i="89"/>
  <c r="D26" i="89"/>
  <c r="C27" i="89"/>
  <c r="D27" i="89"/>
  <c r="C28" i="89"/>
  <c r="D28" i="89"/>
  <c r="C29" i="89"/>
  <c r="D29" i="89"/>
  <c r="C30" i="89"/>
  <c r="D30" i="89"/>
  <c r="C31" i="89"/>
  <c r="D31" i="89"/>
  <c r="C32" i="89"/>
  <c r="D32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C14" i="52"/>
  <c r="D14" i="52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C15" i="79"/>
  <c r="F15" i="79"/>
  <c r="D15" i="79"/>
  <c r="F15" i="52"/>
  <c r="D12" i="52"/>
  <c r="C8" i="52"/>
  <c r="C9" i="52"/>
  <c r="C10" i="52"/>
  <c r="C11" i="52"/>
  <c r="C12" i="52"/>
  <c r="C13" i="52"/>
  <c r="C7" i="52"/>
  <c r="D8" i="52"/>
  <c r="D9" i="52"/>
  <c r="D10" i="52"/>
  <c r="D11" i="52"/>
  <c r="D13" i="52"/>
  <c r="D7" i="52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7" i="160"/>
  <c r="C29" i="160"/>
  <c r="C30" i="160"/>
  <c r="C32" i="160"/>
  <c r="C33" i="160"/>
  <c r="C35" i="160"/>
  <c r="C36" i="160"/>
  <c r="C41" i="160"/>
  <c r="C42" i="160"/>
  <c r="C8" i="160"/>
  <c r="C9" i="158"/>
  <c r="C12" i="158"/>
  <c r="C14" i="158"/>
  <c r="C17" i="158"/>
  <c r="C18" i="158"/>
  <c r="C20" i="158"/>
  <c r="C21" i="158"/>
  <c r="C29" i="158"/>
  <c r="C30" i="158"/>
  <c r="C36" i="158"/>
  <c r="C42" i="158"/>
  <c r="I16" i="54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K38" i="75"/>
  <c r="K44" i="75" s="1"/>
  <c r="K43" i="75"/>
  <c r="K16" i="65"/>
  <c r="I32" i="116"/>
  <c r="B7" i="118"/>
  <c r="C32" i="117"/>
  <c r="D32" i="117"/>
  <c r="E32" i="117"/>
  <c r="C24" i="86"/>
  <c r="D37" i="75"/>
  <c r="D43" i="75" s="1"/>
  <c r="E37" i="75"/>
  <c r="E43" i="75" s="1"/>
  <c r="F37" i="75"/>
  <c r="F43" i="75" s="1"/>
  <c r="G37" i="75"/>
  <c r="G43" i="75" s="1"/>
  <c r="H37" i="75"/>
  <c r="H43" i="75" s="1"/>
  <c r="I37" i="75"/>
  <c r="I43" i="75" s="1"/>
  <c r="J37" i="75"/>
  <c r="J43" i="75" s="1"/>
  <c r="D38" i="75"/>
  <c r="D44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J44" i="75" s="1"/>
  <c r="C40" i="75"/>
  <c r="C41" i="75"/>
  <c r="C9" i="72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C8" i="72"/>
  <c r="D8" i="72"/>
  <c r="E8" i="72"/>
  <c r="F8" i="72"/>
  <c r="G8" i="72"/>
  <c r="H8" i="72"/>
  <c r="I8" i="72"/>
  <c r="J8" i="72"/>
  <c r="H9" i="69"/>
  <c r="I9" i="69"/>
  <c r="J9" i="69"/>
  <c r="K9" i="69"/>
  <c r="H10" i="69"/>
  <c r="I10" i="69"/>
  <c r="J10" i="69"/>
  <c r="K10" i="69"/>
  <c r="H11" i="69"/>
  <c r="I11" i="69"/>
  <c r="J11" i="69"/>
  <c r="K11" i="69"/>
  <c r="H12" i="69"/>
  <c r="I12" i="69"/>
  <c r="J12" i="69"/>
  <c r="K12" i="69"/>
  <c r="H13" i="69"/>
  <c r="I13" i="69"/>
  <c r="J13" i="69"/>
  <c r="K13" i="69"/>
  <c r="H14" i="69"/>
  <c r="I14" i="69"/>
  <c r="J14" i="69"/>
  <c r="K14" i="69"/>
  <c r="H15" i="69"/>
  <c r="I15" i="69"/>
  <c r="J15" i="69"/>
  <c r="K15" i="69"/>
  <c r="E8" i="69"/>
  <c r="F8" i="69"/>
  <c r="G8" i="69"/>
  <c r="H8" i="69"/>
  <c r="I8" i="69"/>
  <c r="J8" i="69"/>
  <c r="K8" i="69"/>
  <c r="D8" i="69"/>
  <c r="J16" i="54"/>
  <c r="C11" i="120"/>
  <c r="B10" i="120"/>
  <c r="B9" i="120"/>
  <c r="B8" i="120"/>
  <c r="B7" i="120"/>
  <c r="B6" i="120"/>
  <c r="M32" i="118"/>
  <c r="L32" i="118"/>
  <c r="K32" i="118"/>
  <c r="I32" i="118"/>
  <c r="H32" i="118"/>
  <c r="G32" i="118"/>
  <c r="F32" i="118"/>
  <c r="E32" i="118"/>
  <c r="D32" i="118"/>
  <c r="C32" i="118"/>
  <c r="B31" i="118"/>
  <c r="B30" i="118"/>
  <c r="B29" i="118"/>
  <c r="B28" i="118"/>
  <c r="B27" i="118"/>
  <c r="B26" i="118"/>
  <c r="B25" i="118"/>
  <c r="B24" i="118"/>
  <c r="B23" i="118"/>
  <c r="B22" i="118"/>
  <c r="B21" i="118"/>
  <c r="B20" i="118"/>
  <c r="B18" i="118"/>
  <c r="B17" i="118"/>
  <c r="B16" i="118"/>
  <c r="B15" i="118"/>
  <c r="B14" i="118"/>
  <c r="B13" i="118"/>
  <c r="B12" i="118"/>
  <c r="B11" i="118"/>
  <c r="B10" i="118"/>
  <c r="N32" i="117"/>
  <c r="M32" i="117"/>
  <c r="L32" i="117"/>
  <c r="K32" i="117"/>
  <c r="J32" i="117"/>
  <c r="I32" i="117"/>
  <c r="H32" i="117"/>
  <c r="G32" i="117"/>
  <c r="F32" i="117"/>
  <c r="B31" i="117"/>
  <c r="B30" i="117"/>
  <c r="B29" i="117"/>
  <c r="B28" i="117"/>
  <c r="B27" i="117"/>
  <c r="B26" i="117"/>
  <c r="B25" i="117"/>
  <c r="B24" i="117"/>
  <c r="B23" i="117"/>
  <c r="B22" i="117"/>
  <c r="B21" i="117"/>
  <c r="B20" i="117"/>
  <c r="B18" i="117"/>
  <c r="B17" i="117"/>
  <c r="B16" i="117"/>
  <c r="B15" i="117"/>
  <c r="B14" i="117"/>
  <c r="B13" i="117"/>
  <c r="B12" i="117"/>
  <c r="B11" i="117"/>
  <c r="B10" i="117"/>
  <c r="B9" i="117"/>
  <c r="G32" i="116"/>
  <c r="F32" i="116"/>
  <c r="I16" i="114"/>
  <c r="G16" i="114"/>
  <c r="F16" i="114"/>
  <c r="H15" i="114"/>
  <c r="E15" i="114"/>
  <c r="D15" i="114"/>
  <c r="C15" i="114"/>
  <c r="H13" i="114"/>
  <c r="E13" i="114"/>
  <c r="D13" i="114"/>
  <c r="H12" i="114"/>
  <c r="E12" i="114"/>
  <c r="D12" i="114"/>
  <c r="C12" i="114"/>
  <c r="H11" i="114"/>
  <c r="E11" i="114"/>
  <c r="D11" i="114"/>
  <c r="C11" i="114"/>
  <c r="H10" i="114"/>
  <c r="E10" i="114"/>
  <c r="C10" i="114"/>
  <c r="H9" i="114"/>
  <c r="E9" i="114"/>
  <c r="D9" i="114"/>
  <c r="C9" i="114"/>
  <c r="H8" i="114"/>
  <c r="E8" i="114"/>
  <c r="D8" i="114"/>
  <c r="C8" i="114"/>
  <c r="H7" i="114"/>
  <c r="E7" i="114"/>
  <c r="D7" i="114"/>
  <c r="C7" i="114"/>
  <c r="H60" i="92"/>
  <c r="G60" i="92"/>
  <c r="F60" i="92"/>
  <c r="E60" i="92"/>
  <c r="D60" i="92"/>
  <c r="H59" i="92"/>
  <c r="G59" i="92"/>
  <c r="F59" i="92"/>
  <c r="E59" i="92"/>
  <c r="D59" i="92"/>
  <c r="H57" i="92"/>
  <c r="G57" i="92"/>
  <c r="F57" i="92"/>
  <c r="E57" i="92"/>
  <c r="D57" i="92"/>
  <c r="H56" i="92"/>
  <c r="G56" i="92"/>
  <c r="F56" i="92"/>
  <c r="E56" i="92"/>
  <c r="D56" i="92"/>
  <c r="H54" i="92"/>
  <c r="G54" i="92"/>
  <c r="F54" i="92"/>
  <c r="E54" i="92"/>
  <c r="D54" i="92"/>
  <c r="H53" i="92"/>
  <c r="G53" i="92"/>
  <c r="F53" i="92"/>
  <c r="E53" i="92"/>
  <c r="D53" i="92"/>
  <c r="H51" i="92"/>
  <c r="G51" i="92"/>
  <c r="F51" i="92"/>
  <c r="E51" i="92"/>
  <c r="D51" i="92"/>
  <c r="H50" i="92"/>
  <c r="G50" i="92"/>
  <c r="F50" i="92"/>
  <c r="E50" i="92"/>
  <c r="D50" i="92"/>
  <c r="H48" i="92"/>
  <c r="G48" i="92"/>
  <c r="F48" i="92"/>
  <c r="E48" i="92"/>
  <c r="D48" i="92"/>
  <c r="H47" i="92"/>
  <c r="G47" i="92"/>
  <c r="F47" i="92"/>
  <c r="E47" i="92"/>
  <c r="D47" i="92"/>
  <c r="H45" i="92"/>
  <c r="G45" i="92"/>
  <c r="F45" i="92"/>
  <c r="E45" i="92"/>
  <c r="D45" i="92"/>
  <c r="H44" i="92"/>
  <c r="G44" i="92"/>
  <c r="F44" i="92"/>
  <c r="E44" i="92"/>
  <c r="D44" i="92"/>
  <c r="H42" i="92"/>
  <c r="G42" i="92"/>
  <c r="F42" i="92"/>
  <c r="E42" i="92"/>
  <c r="D42" i="92"/>
  <c r="H41" i="92"/>
  <c r="G41" i="92"/>
  <c r="F41" i="92"/>
  <c r="E41" i="92"/>
  <c r="D41" i="92"/>
  <c r="H39" i="92"/>
  <c r="G39" i="92"/>
  <c r="F39" i="92"/>
  <c r="E39" i="92"/>
  <c r="D39" i="92"/>
  <c r="H38" i="92"/>
  <c r="G38" i="92"/>
  <c r="F38" i="92"/>
  <c r="E38" i="92"/>
  <c r="D38" i="92"/>
  <c r="H36" i="92"/>
  <c r="G36" i="92"/>
  <c r="F36" i="92"/>
  <c r="E36" i="92"/>
  <c r="D36" i="92"/>
  <c r="H35" i="92"/>
  <c r="G35" i="92"/>
  <c r="F35" i="92"/>
  <c r="E35" i="92"/>
  <c r="D35" i="92"/>
  <c r="H33" i="92"/>
  <c r="G33" i="92"/>
  <c r="F33" i="92"/>
  <c r="E33" i="92"/>
  <c r="D33" i="92"/>
  <c r="H32" i="92"/>
  <c r="G32" i="92"/>
  <c r="F32" i="92"/>
  <c r="E32" i="92"/>
  <c r="D32" i="92"/>
  <c r="H30" i="92"/>
  <c r="G30" i="92"/>
  <c r="F30" i="92"/>
  <c r="E30" i="92"/>
  <c r="D30" i="92"/>
  <c r="H29" i="92"/>
  <c r="G29" i="92"/>
  <c r="F29" i="92"/>
  <c r="E29" i="92"/>
  <c r="D29" i="92"/>
  <c r="H27" i="92"/>
  <c r="G27" i="92"/>
  <c r="F27" i="92"/>
  <c r="E27" i="92"/>
  <c r="D27" i="92"/>
  <c r="H26" i="92"/>
  <c r="G26" i="92"/>
  <c r="F26" i="92"/>
  <c r="E26" i="92"/>
  <c r="D26" i="92"/>
  <c r="H24" i="92"/>
  <c r="G24" i="92"/>
  <c r="F24" i="92"/>
  <c r="E24" i="92"/>
  <c r="D24" i="92"/>
  <c r="H23" i="92"/>
  <c r="G23" i="92"/>
  <c r="F23" i="92"/>
  <c r="E23" i="92"/>
  <c r="D23" i="92"/>
  <c r="H21" i="92"/>
  <c r="G21" i="92"/>
  <c r="F21" i="92"/>
  <c r="E21" i="92"/>
  <c r="D21" i="92"/>
  <c r="H20" i="92"/>
  <c r="G20" i="92"/>
  <c r="F20" i="92"/>
  <c r="E20" i="92"/>
  <c r="D20" i="92"/>
  <c r="H18" i="92"/>
  <c r="G18" i="92"/>
  <c r="F18" i="92"/>
  <c r="E18" i="92"/>
  <c r="D18" i="92"/>
  <c r="H17" i="92"/>
  <c r="G17" i="92"/>
  <c r="F17" i="92"/>
  <c r="E17" i="92"/>
  <c r="D17" i="92"/>
  <c r="H15" i="92"/>
  <c r="G15" i="92"/>
  <c r="F15" i="92"/>
  <c r="E15" i="92"/>
  <c r="D15" i="92"/>
  <c r="H14" i="92"/>
  <c r="G14" i="92"/>
  <c r="F14" i="92"/>
  <c r="E14" i="92"/>
  <c r="D14" i="92"/>
  <c r="G12" i="92"/>
  <c r="F12" i="92"/>
  <c r="E12" i="92"/>
  <c r="D12" i="92"/>
  <c r="G11" i="92"/>
  <c r="F11" i="92"/>
  <c r="E11" i="92"/>
  <c r="D11" i="92"/>
  <c r="H9" i="92"/>
  <c r="G9" i="92"/>
  <c r="F9" i="92"/>
  <c r="E9" i="92"/>
  <c r="D9" i="92"/>
  <c r="H8" i="92"/>
  <c r="G8" i="92"/>
  <c r="F8" i="92"/>
  <c r="E8" i="92"/>
  <c r="D8" i="92"/>
  <c r="B24" i="86"/>
  <c r="D24" i="86"/>
  <c r="E24" i="86"/>
  <c r="F24" i="86"/>
  <c r="G24" i="86"/>
  <c r="C40" i="83"/>
  <c r="J19" i="81"/>
  <c r="I19" i="81"/>
  <c r="G19" i="81"/>
  <c r="F19" i="81"/>
  <c r="M16" i="80"/>
  <c r="J16" i="80"/>
  <c r="I16" i="80"/>
  <c r="F15" i="80"/>
  <c r="D15" i="80"/>
  <c r="F13" i="80"/>
  <c r="D13" i="80"/>
  <c r="F12" i="80"/>
  <c r="D12" i="80"/>
  <c r="F11" i="80"/>
  <c r="D11" i="80"/>
  <c r="F10" i="80"/>
  <c r="D10" i="80"/>
  <c r="F9" i="80"/>
  <c r="D9" i="80"/>
  <c r="F8" i="80"/>
  <c r="D8" i="80"/>
  <c r="F7" i="80"/>
  <c r="D7" i="80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C15" i="67"/>
  <c r="C14" i="67"/>
  <c r="D28" i="67" s="1"/>
  <c r="C13" i="67"/>
  <c r="D27" i="67" s="1"/>
  <c r="C12" i="67"/>
  <c r="D26" i="67" s="1"/>
  <c r="C11" i="67"/>
  <c r="D25" i="67" s="1"/>
  <c r="C10" i="67"/>
  <c r="D24" i="67" s="1"/>
  <c r="C9" i="67"/>
  <c r="C8" i="67"/>
  <c r="J16" i="66"/>
  <c r="I16" i="66"/>
  <c r="H16" i="66"/>
  <c r="G16" i="66"/>
  <c r="F16" i="66"/>
  <c r="E16" i="66"/>
  <c r="D16" i="66"/>
  <c r="C15" i="66"/>
  <c r="C14" i="66"/>
  <c r="C28" i="67" s="1"/>
  <c r="C13" i="66"/>
  <c r="C27" i="67" s="1"/>
  <c r="C12" i="66"/>
  <c r="C26" i="67" s="1"/>
  <c r="C11" i="66"/>
  <c r="C25" i="67" s="1"/>
  <c r="C10" i="66"/>
  <c r="C24" i="67" s="1"/>
  <c r="C9" i="66"/>
  <c r="C23" i="67" s="1"/>
  <c r="C22" i="67"/>
  <c r="J16" i="65"/>
  <c r="I16" i="65"/>
  <c r="H16" i="65"/>
  <c r="G16" i="65"/>
  <c r="F16" i="65"/>
  <c r="E16" i="65"/>
  <c r="D16" i="65"/>
  <c r="B26" i="67"/>
  <c r="K18" i="63"/>
  <c r="J18" i="63"/>
  <c r="I18" i="63"/>
  <c r="H18" i="63"/>
  <c r="G18" i="63"/>
  <c r="F18" i="63"/>
  <c r="E18" i="63"/>
  <c r="D18" i="63"/>
  <c r="C18" i="63"/>
  <c r="B17" i="63"/>
  <c r="B16" i="63"/>
  <c r="B15" i="63"/>
  <c r="B14" i="63"/>
  <c r="B13" i="63"/>
  <c r="B12" i="63"/>
  <c r="B11" i="63"/>
  <c r="B10" i="63"/>
  <c r="B8" i="63"/>
  <c r="J18" i="62"/>
  <c r="I18" i="62"/>
  <c r="H18" i="62"/>
  <c r="G18" i="62"/>
  <c r="F18" i="62"/>
  <c r="E18" i="62"/>
  <c r="D18" i="62"/>
  <c r="C18" i="62"/>
  <c r="B17" i="62"/>
  <c r="B16" i="62"/>
  <c r="B15" i="62"/>
  <c r="B14" i="62"/>
  <c r="B13" i="62"/>
  <c r="B12" i="62"/>
  <c r="B11" i="62"/>
  <c r="B10" i="62"/>
  <c r="B9" i="62"/>
  <c r="B8" i="62"/>
  <c r="J18" i="60"/>
  <c r="I18" i="60"/>
  <c r="H18" i="60"/>
  <c r="G18" i="60"/>
  <c r="F18" i="60"/>
  <c r="E18" i="60"/>
  <c r="D18" i="60"/>
  <c r="C18" i="60"/>
  <c r="B17" i="60"/>
  <c r="B16" i="60"/>
  <c r="B15" i="60"/>
  <c r="B14" i="60"/>
  <c r="B13" i="60"/>
  <c r="B12" i="60"/>
  <c r="B11" i="60"/>
  <c r="B10" i="60"/>
  <c r="B9" i="60"/>
  <c r="B8" i="60"/>
  <c r="J18" i="59"/>
  <c r="I18" i="59"/>
  <c r="H18" i="59"/>
  <c r="G18" i="59"/>
  <c r="E18" i="59"/>
  <c r="D18" i="59"/>
  <c r="C18" i="59"/>
  <c r="B17" i="59"/>
  <c r="B16" i="59"/>
  <c r="B15" i="59"/>
  <c r="B14" i="59"/>
  <c r="B13" i="59"/>
  <c r="B12" i="59"/>
  <c r="B11" i="59"/>
  <c r="B10" i="59"/>
  <c r="B9" i="59"/>
  <c r="B8" i="59"/>
  <c r="J18" i="58"/>
  <c r="I18" i="58"/>
  <c r="H18" i="58"/>
  <c r="G18" i="58"/>
  <c r="F18" i="58"/>
  <c r="E18" i="58"/>
  <c r="D18" i="58"/>
  <c r="C18" i="58"/>
  <c r="B17" i="58"/>
  <c r="B16" i="58"/>
  <c r="B15" i="58"/>
  <c r="B14" i="58"/>
  <c r="B13" i="58"/>
  <c r="B12" i="58"/>
  <c r="B11" i="58"/>
  <c r="B10" i="58"/>
  <c r="B9" i="58"/>
  <c r="B8" i="58"/>
  <c r="I18" i="57"/>
  <c r="H18" i="57"/>
  <c r="G18" i="57"/>
  <c r="F18" i="57"/>
  <c r="E18" i="57"/>
  <c r="D18" i="57"/>
  <c r="C18" i="57"/>
  <c r="B17" i="57"/>
  <c r="B16" i="57"/>
  <c r="B15" i="57"/>
  <c r="B14" i="57"/>
  <c r="B13" i="57"/>
  <c r="B12" i="57"/>
  <c r="B11" i="57"/>
  <c r="B10" i="57"/>
  <c r="B9" i="57"/>
  <c r="B8" i="57"/>
  <c r="K16" i="55"/>
  <c r="J16" i="55"/>
  <c r="I16" i="55"/>
  <c r="H16" i="55"/>
  <c r="G16" i="55"/>
  <c r="F16" i="55"/>
  <c r="E16" i="55"/>
  <c r="D16" i="55"/>
  <c r="C16" i="55"/>
  <c r="B15" i="55"/>
  <c r="B14" i="55"/>
  <c r="B13" i="55"/>
  <c r="B12" i="55"/>
  <c r="B11" i="55"/>
  <c r="B10" i="55"/>
  <c r="B9" i="55"/>
  <c r="B8" i="55"/>
  <c r="H16" i="54"/>
  <c r="G16" i="54"/>
  <c r="F16" i="54"/>
  <c r="E16" i="54"/>
  <c r="D16" i="54"/>
  <c r="C16" i="54"/>
  <c r="B15" i="54"/>
  <c r="B14" i="54"/>
  <c r="B13" i="54"/>
  <c r="B12" i="54"/>
  <c r="B11" i="54"/>
  <c r="B10" i="54"/>
  <c r="B9" i="54"/>
  <c r="I15" i="52"/>
  <c r="G15" i="52"/>
  <c r="C21" i="52"/>
  <c r="L16" i="46"/>
  <c r="K16" i="46"/>
  <c r="I16" i="46"/>
  <c r="H16" i="46"/>
  <c r="G16" i="46"/>
  <c r="F15" i="46"/>
  <c r="F13" i="46"/>
  <c r="F12" i="46"/>
  <c r="F11" i="46"/>
  <c r="F10" i="46"/>
  <c r="F9" i="46"/>
  <c r="F8" i="46"/>
  <c r="F7" i="46"/>
  <c r="C16" i="47"/>
  <c r="C10" i="47"/>
  <c r="C19" i="47"/>
  <c r="C13" i="47"/>
  <c r="C11" i="47"/>
  <c r="C8" i="47"/>
  <c r="H11" i="92"/>
  <c r="H12" i="92"/>
  <c r="C34" i="160" l="1"/>
  <c r="E40" i="158"/>
  <c r="C38" i="158"/>
  <c r="C44" i="158" s="1"/>
  <c r="C9" i="159"/>
  <c r="C39" i="158"/>
  <c r="C45" i="158" s="1"/>
  <c r="D16" i="146"/>
  <c r="B8" i="146"/>
  <c r="D64" i="90"/>
  <c r="E40" i="92"/>
  <c r="B32" i="118"/>
  <c r="B32" i="117"/>
  <c r="B20" i="119"/>
  <c r="B9" i="119"/>
  <c r="B7" i="119"/>
  <c r="N32" i="119"/>
  <c r="M32" i="119"/>
  <c r="B8" i="119"/>
  <c r="B7" i="115"/>
  <c r="G62" i="92"/>
  <c r="H62" i="92"/>
  <c r="C62" i="91"/>
  <c r="F64" i="91"/>
  <c r="H64" i="90"/>
  <c r="C63" i="90"/>
  <c r="B10" i="80"/>
  <c r="H16" i="146"/>
  <c r="D62" i="92"/>
  <c r="C16" i="146"/>
  <c r="E62" i="92"/>
  <c r="H63" i="92"/>
  <c r="B36" i="89"/>
  <c r="C34" i="41"/>
  <c r="E64" i="90"/>
  <c r="D64" i="91"/>
  <c r="G63" i="92"/>
  <c r="C35" i="41"/>
  <c r="C62" i="90"/>
  <c r="F62" i="92"/>
  <c r="E16" i="146"/>
  <c r="F64" i="90"/>
  <c r="E64" i="91"/>
  <c r="C63" i="91"/>
  <c r="D63" i="92"/>
  <c r="F22" i="92"/>
  <c r="H13" i="159"/>
  <c r="H64" i="91"/>
  <c r="E63" i="92"/>
  <c r="H24" i="86"/>
  <c r="G25" i="86" s="1"/>
  <c r="K36" i="47"/>
  <c r="J16" i="159"/>
  <c r="F63" i="92"/>
  <c r="H19" i="159"/>
  <c r="G64" i="90"/>
  <c r="C37" i="160"/>
  <c r="H37" i="159"/>
  <c r="G43" i="159"/>
  <c r="C33" i="159"/>
  <c r="C20" i="159"/>
  <c r="C16" i="160"/>
  <c r="K16" i="159"/>
  <c r="F16" i="159"/>
  <c r="E10" i="159"/>
  <c r="L10" i="159"/>
  <c r="J13" i="159"/>
  <c r="K13" i="159"/>
  <c r="I10" i="159"/>
  <c r="J10" i="159"/>
  <c r="K39" i="75"/>
  <c r="K45" i="75" s="1"/>
  <c r="B11" i="120"/>
  <c r="G40" i="92"/>
  <c r="E55" i="92"/>
  <c r="G13" i="159"/>
  <c r="G16" i="159"/>
  <c r="G19" i="159"/>
  <c r="G22" i="159"/>
  <c r="E16" i="159"/>
  <c r="C11" i="159"/>
  <c r="H40" i="92"/>
  <c r="H52" i="92"/>
  <c r="C36" i="159"/>
  <c r="C16" i="67"/>
  <c r="B13" i="67" s="1"/>
  <c r="B16" i="115"/>
  <c r="B12" i="115"/>
  <c r="B8" i="115"/>
  <c r="D39" i="75"/>
  <c r="D45" i="75" s="1"/>
  <c r="C15" i="75"/>
  <c r="H39" i="75"/>
  <c r="H45" i="75" s="1"/>
  <c r="G32" i="119"/>
  <c r="K32" i="119"/>
  <c r="C32" i="119"/>
  <c r="B17" i="115"/>
  <c r="B13" i="115"/>
  <c r="B9" i="115"/>
  <c r="B18" i="115"/>
  <c r="B14" i="115"/>
  <c r="B10" i="115"/>
  <c r="B10" i="114"/>
  <c r="B11" i="114"/>
  <c r="B9" i="114"/>
  <c r="K13" i="48"/>
  <c r="E19" i="115"/>
  <c r="C15" i="159"/>
  <c r="B25" i="119"/>
  <c r="B24" i="119"/>
  <c r="B22" i="119"/>
  <c r="B15" i="119"/>
  <c r="B11" i="119"/>
  <c r="B10" i="119"/>
  <c r="H16" i="159"/>
  <c r="I22" i="159"/>
  <c r="B79" i="89"/>
  <c r="E49" i="92"/>
  <c r="C13" i="160"/>
  <c r="B28" i="119"/>
  <c r="B26" i="119"/>
  <c r="E28" i="92"/>
  <c r="C14" i="159"/>
  <c r="E37" i="159"/>
  <c r="L13" i="159"/>
  <c r="E32" i="116"/>
  <c r="F22" i="159"/>
  <c r="C32" i="159"/>
  <c r="C28" i="160"/>
  <c r="K37" i="159"/>
  <c r="H61" i="92"/>
  <c r="C12" i="159"/>
  <c r="D19" i="115"/>
  <c r="E13" i="159"/>
  <c r="C15" i="38"/>
  <c r="K10" i="159"/>
  <c r="K19" i="159"/>
  <c r="K22" i="159"/>
  <c r="B10" i="73"/>
  <c r="B14" i="73"/>
  <c r="H18" i="73"/>
  <c r="G19" i="73"/>
  <c r="G20" i="73" s="1"/>
  <c r="C11" i="73"/>
  <c r="D16" i="69"/>
  <c r="B18" i="59"/>
  <c r="B18" i="57"/>
  <c r="B11" i="52"/>
  <c r="B7" i="52"/>
  <c r="C13" i="158"/>
  <c r="C10" i="158"/>
  <c r="D52" i="92"/>
  <c r="D28" i="92"/>
  <c r="D25" i="92"/>
  <c r="D13" i="92"/>
  <c r="E31" i="92"/>
  <c r="G58" i="92"/>
  <c r="G46" i="92"/>
  <c r="G22" i="92"/>
  <c r="G16" i="92"/>
  <c r="H58" i="92"/>
  <c r="H46" i="92"/>
  <c r="H34" i="92"/>
  <c r="H28" i="92"/>
  <c r="H22" i="92"/>
  <c r="H16" i="92"/>
  <c r="D58" i="92"/>
  <c r="D46" i="92"/>
  <c r="D34" i="92"/>
  <c r="D31" i="92"/>
  <c r="D22" i="92"/>
  <c r="D19" i="92"/>
  <c r="D16" i="92"/>
  <c r="E58" i="92"/>
  <c r="E37" i="92"/>
  <c r="E25" i="92"/>
  <c r="E22" i="92"/>
  <c r="E19" i="92"/>
  <c r="E10" i="92"/>
  <c r="F61" i="92"/>
  <c r="F55" i="92"/>
  <c r="F49" i="92"/>
  <c r="F43" i="92"/>
  <c r="F37" i="92"/>
  <c r="F31" i="92"/>
  <c r="F25" i="92"/>
  <c r="F19" i="92"/>
  <c r="F10" i="92"/>
  <c r="G61" i="92"/>
  <c r="C53" i="92"/>
  <c r="G55" i="92"/>
  <c r="G52" i="92"/>
  <c r="G43" i="92"/>
  <c r="G37" i="92"/>
  <c r="G34" i="92"/>
  <c r="G25" i="92"/>
  <c r="G19" i="92"/>
  <c r="C54" i="92"/>
  <c r="C42" i="92"/>
  <c r="C30" i="9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50" i="83"/>
  <c r="B37" i="83"/>
  <c r="C50" i="83"/>
  <c r="C37" i="83"/>
  <c r="B27" i="81"/>
  <c r="H19" i="81"/>
  <c r="B7" i="80"/>
  <c r="C16" i="114"/>
  <c r="D16" i="114"/>
  <c r="B15" i="80"/>
  <c r="H25" i="92"/>
  <c r="F28" i="92"/>
  <c r="H37" i="92"/>
  <c r="F40" i="92"/>
  <c r="D43" i="92"/>
  <c r="C45" i="92"/>
  <c r="E46" i="92"/>
  <c r="H49" i="92"/>
  <c r="F52" i="92"/>
  <c r="C8" i="69"/>
  <c r="B8" i="52"/>
  <c r="G28" i="92"/>
  <c r="E43" i="92"/>
  <c r="C29" i="92"/>
  <c r="G31" i="92"/>
  <c r="E34" i="92"/>
  <c r="C24" i="75"/>
  <c r="B9" i="80"/>
  <c r="B13" i="80"/>
  <c r="F19" i="159"/>
  <c r="C19" i="158"/>
  <c r="J37" i="159"/>
  <c r="C37" i="158"/>
  <c r="B18" i="119"/>
  <c r="I43" i="159"/>
  <c r="E61" i="92"/>
  <c r="C59" i="92"/>
  <c r="D40" i="92"/>
  <c r="C38" i="92"/>
  <c r="D32" i="116"/>
  <c r="K40" i="160"/>
  <c r="K46" i="160" s="1"/>
  <c r="L40" i="160"/>
  <c r="L46" i="160" s="1"/>
  <c r="I19" i="73"/>
  <c r="I21" i="73" s="1"/>
  <c r="O9" i="43"/>
  <c r="O36" i="43" s="1"/>
  <c r="C18" i="75"/>
  <c r="G10" i="159"/>
  <c r="C35" i="159"/>
  <c r="B15" i="115"/>
  <c r="B17" i="119"/>
  <c r="B13" i="119"/>
  <c r="C31" i="160"/>
  <c r="B18" i="58"/>
  <c r="H19" i="115"/>
  <c r="I27" i="47"/>
  <c r="C27" i="47" s="1"/>
  <c r="E27" i="47"/>
  <c r="E104" i="89"/>
  <c r="G37" i="159"/>
  <c r="C43" i="158"/>
  <c r="C19" i="160"/>
  <c r="C26" i="159"/>
  <c r="C16" i="65"/>
  <c r="B12" i="65" s="1"/>
  <c r="F19" i="73"/>
  <c r="F20" i="73" s="1"/>
  <c r="D10" i="159"/>
  <c r="D46" i="158"/>
  <c r="L46" i="158"/>
  <c r="L19" i="159"/>
  <c r="C29" i="159"/>
  <c r="C42" i="159"/>
  <c r="C41" i="159"/>
  <c r="C27" i="159"/>
  <c r="B8" i="72"/>
  <c r="B12" i="52"/>
  <c r="B95" i="89"/>
  <c r="B87" i="89"/>
  <c r="B83" i="89"/>
  <c r="B63" i="89"/>
  <c r="B59" i="89"/>
  <c r="B47" i="89"/>
  <c r="B35" i="89"/>
  <c r="B23" i="89"/>
  <c r="B19" i="89"/>
  <c r="B17" i="73"/>
  <c r="B13" i="73"/>
  <c r="B8" i="73"/>
  <c r="I18" i="47"/>
  <c r="C18" i="47" s="1"/>
  <c r="E18" i="47"/>
  <c r="C11" i="92"/>
  <c r="C26" i="92"/>
  <c r="C50" i="92"/>
  <c r="E16" i="114"/>
  <c r="B15" i="114"/>
  <c r="H16" i="69"/>
  <c r="C43" i="160"/>
  <c r="E13" i="93"/>
  <c r="J43" i="159"/>
  <c r="B16" i="73"/>
  <c r="B12" i="73"/>
  <c r="H11" i="73"/>
  <c r="E46" i="158"/>
  <c r="I37" i="159"/>
  <c r="H43" i="159"/>
  <c r="C25" i="160"/>
  <c r="B102" i="89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22" i="89"/>
  <c r="B18" i="89"/>
  <c r="B14" i="89"/>
  <c r="B10" i="89"/>
  <c r="B15" i="61"/>
  <c r="B11" i="61"/>
  <c r="H18" i="61"/>
  <c r="B27" i="119"/>
  <c r="B23" i="119"/>
  <c r="B21" i="119"/>
  <c r="L9" i="43"/>
  <c r="L36" i="43" s="1"/>
  <c r="E18" i="73"/>
  <c r="D37" i="159"/>
  <c r="L37" i="159"/>
  <c r="K43" i="159"/>
  <c r="B12" i="64"/>
  <c r="B12" i="61"/>
  <c r="B31" i="119"/>
  <c r="B29" i="119"/>
  <c r="B16" i="119"/>
  <c r="B14" i="119"/>
  <c r="B12" i="119"/>
  <c r="M9" i="43"/>
  <c r="M36" i="43" s="1"/>
  <c r="C9" i="75"/>
  <c r="C12" i="75"/>
  <c r="C21" i="75"/>
  <c r="C27" i="75"/>
  <c r="C30" i="75"/>
  <c r="C33" i="75"/>
  <c r="C36" i="75"/>
  <c r="C42" i="75"/>
  <c r="C16" i="158"/>
  <c r="I19" i="159"/>
  <c r="D43" i="159"/>
  <c r="L43" i="159"/>
  <c r="C24" i="159"/>
  <c r="C23" i="159"/>
  <c r="B18" i="60"/>
  <c r="D10" i="92"/>
  <c r="C9" i="92"/>
  <c r="C17" i="92"/>
  <c r="C20" i="92"/>
  <c r="C23" i="92"/>
  <c r="C24" i="92"/>
  <c r="C27" i="92"/>
  <c r="H31" i="92"/>
  <c r="C32" i="92"/>
  <c r="D37" i="92"/>
  <c r="C36" i="92"/>
  <c r="C39" i="92"/>
  <c r="H43" i="92"/>
  <c r="F46" i="92"/>
  <c r="C47" i="92"/>
  <c r="C48" i="92"/>
  <c r="C51" i="92"/>
  <c r="H55" i="92"/>
  <c r="F58" i="92"/>
  <c r="D61" i="92"/>
  <c r="C60" i="92"/>
  <c r="B7" i="114"/>
  <c r="B13" i="114"/>
  <c r="C21" i="159"/>
  <c r="C22" i="160"/>
  <c r="B10" i="52"/>
  <c r="B9" i="52"/>
  <c r="E19" i="81"/>
  <c r="B7" i="73"/>
  <c r="N9" i="43"/>
  <c r="N36" i="43" s="1"/>
  <c r="E11" i="73"/>
  <c r="G39" i="75"/>
  <c r="G45" i="75" s="1"/>
  <c r="H16" i="80"/>
  <c r="G12" i="80" s="1"/>
  <c r="B11" i="80"/>
  <c r="H104" i="89"/>
  <c r="J46" i="158"/>
  <c r="J19" i="159"/>
  <c r="J22" i="159"/>
  <c r="F37" i="159"/>
  <c r="E43" i="159"/>
  <c r="C30" i="159"/>
  <c r="B15" i="79"/>
  <c r="I15" i="79" s="1"/>
  <c r="C12" i="74"/>
  <c r="D16" i="72"/>
  <c r="B16" i="71"/>
  <c r="C16" i="72"/>
  <c r="B10" i="72"/>
  <c r="G16" i="72"/>
  <c r="I16" i="72"/>
  <c r="B14" i="72"/>
  <c r="B12" i="72"/>
  <c r="B16" i="70"/>
  <c r="B8" i="64"/>
  <c r="B18" i="63"/>
  <c r="B15" i="64"/>
  <c r="B14" i="64"/>
  <c r="B13" i="64"/>
  <c r="I18" i="64"/>
  <c r="J18" i="64"/>
  <c r="B18" i="62"/>
  <c r="B16" i="55"/>
  <c r="B15" i="56"/>
  <c r="I16" i="56"/>
  <c r="J16" i="56"/>
  <c r="K16" i="56"/>
  <c r="B13" i="56"/>
  <c r="D16" i="56"/>
  <c r="B10" i="56"/>
  <c r="F16" i="56"/>
  <c r="B16" i="54"/>
  <c r="C35" i="47"/>
  <c r="C34" i="47"/>
  <c r="E34" i="47"/>
  <c r="E35" i="47"/>
  <c r="I9" i="47"/>
  <c r="C9" i="47" s="1"/>
  <c r="C24" i="43"/>
  <c r="D9" i="43"/>
  <c r="D36" i="43" s="1"/>
  <c r="E9" i="43"/>
  <c r="E36" i="43" s="1"/>
  <c r="F9" i="43"/>
  <c r="F36" i="43" s="1"/>
  <c r="G9" i="43"/>
  <c r="G36" i="43" s="1"/>
  <c r="H9" i="43"/>
  <c r="H36" i="43" s="1"/>
  <c r="C21" i="43"/>
  <c r="C12" i="43"/>
  <c r="I9" i="43"/>
  <c r="I36" i="43" s="1"/>
  <c r="C33" i="43"/>
  <c r="C27" i="43"/>
  <c r="C15" i="43"/>
  <c r="J9" i="43"/>
  <c r="K9" i="43"/>
  <c r="B9" i="146"/>
  <c r="J16" i="46"/>
  <c r="F16" i="46"/>
  <c r="C33" i="41"/>
  <c r="B51" i="43" s="1"/>
  <c r="C24" i="41"/>
  <c r="B47" i="43" s="1"/>
  <c r="C21" i="41"/>
  <c r="B46" i="43" s="1"/>
  <c r="C12" i="41"/>
  <c r="B43" i="43" s="1"/>
  <c r="C9" i="41"/>
  <c r="B15" i="146"/>
  <c r="B12" i="146"/>
  <c r="B10" i="146"/>
  <c r="B7" i="146"/>
  <c r="I32" i="119"/>
  <c r="L32" i="119"/>
  <c r="J32" i="119"/>
  <c r="B30" i="119"/>
  <c r="D32" i="119"/>
  <c r="H32" i="119"/>
  <c r="E32" i="119"/>
  <c r="F32" i="119"/>
  <c r="C32" i="116"/>
  <c r="H32" i="116"/>
  <c r="C19" i="115"/>
  <c r="B8" i="114"/>
  <c r="B12" i="114"/>
  <c r="H16" i="114"/>
  <c r="F43" i="159"/>
  <c r="I40" i="160"/>
  <c r="I46" i="160" s="1"/>
  <c r="H44" i="159"/>
  <c r="I46" i="158"/>
  <c r="C34" i="159"/>
  <c r="C31" i="159"/>
  <c r="E40" i="160"/>
  <c r="E46" i="160" s="1"/>
  <c r="C28" i="159"/>
  <c r="H45" i="159"/>
  <c r="C25" i="159"/>
  <c r="K44" i="159"/>
  <c r="H40" i="160"/>
  <c r="H46" i="160" s="1"/>
  <c r="H22" i="159"/>
  <c r="C22" i="158"/>
  <c r="K46" i="158"/>
  <c r="E22" i="159"/>
  <c r="C18" i="159"/>
  <c r="D19" i="159"/>
  <c r="C39" i="160"/>
  <c r="C45" i="160" s="1"/>
  <c r="F46" i="158"/>
  <c r="L44" i="159"/>
  <c r="C17" i="159"/>
  <c r="G38" i="159"/>
  <c r="F39" i="159"/>
  <c r="L16" i="159"/>
  <c r="I16" i="159"/>
  <c r="J39" i="159"/>
  <c r="J38" i="159"/>
  <c r="F40" i="160"/>
  <c r="F46" i="160" s="1"/>
  <c r="L39" i="159"/>
  <c r="G45" i="159"/>
  <c r="K45" i="159"/>
  <c r="I13" i="159"/>
  <c r="J45" i="158"/>
  <c r="J45" i="159" s="1"/>
  <c r="J44" i="159"/>
  <c r="I39" i="159"/>
  <c r="I44" i="159"/>
  <c r="I45" i="158"/>
  <c r="I45" i="159" s="1"/>
  <c r="G44" i="158"/>
  <c r="G44" i="159" s="1"/>
  <c r="G40" i="160"/>
  <c r="G46" i="160" s="1"/>
  <c r="H38" i="159"/>
  <c r="F45" i="158"/>
  <c r="F45" i="159" s="1"/>
  <c r="D39" i="159"/>
  <c r="E45" i="159"/>
  <c r="E38" i="159"/>
  <c r="E39" i="159"/>
  <c r="F13" i="159"/>
  <c r="G39" i="159"/>
  <c r="L38" i="159"/>
  <c r="C38" i="160"/>
  <c r="C44" i="160" s="1"/>
  <c r="E44" i="159"/>
  <c r="F38" i="159"/>
  <c r="J40" i="160"/>
  <c r="J46" i="160" s="1"/>
  <c r="K39" i="159"/>
  <c r="K38" i="159"/>
  <c r="D44" i="159"/>
  <c r="D45" i="159"/>
  <c r="H39" i="159"/>
  <c r="I38" i="159"/>
  <c r="C8" i="159"/>
  <c r="F44" i="158"/>
  <c r="F44" i="159" s="1"/>
  <c r="L45" i="160"/>
  <c r="L45" i="159" s="1"/>
  <c r="H10" i="159"/>
  <c r="D38" i="159"/>
  <c r="C10" i="160"/>
  <c r="F10" i="159"/>
  <c r="C57" i="92"/>
  <c r="C56" i="92"/>
  <c r="D55" i="92"/>
  <c r="E52" i="92"/>
  <c r="G49" i="92"/>
  <c r="D49" i="92"/>
  <c r="C44" i="92"/>
  <c r="C41" i="92"/>
  <c r="C35" i="92"/>
  <c r="C33" i="92"/>
  <c r="F34" i="92"/>
  <c r="C21" i="92"/>
  <c r="C18" i="92"/>
  <c r="H10" i="92"/>
  <c r="C8" i="92"/>
  <c r="G10" i="92"/>
  <c r="H13" i="92"/>
  <c r="F13" i="92"/>
  <c r="E13" i="92"/>
  <c r="F16" i="92"/>
  <c r="C14" i="92"/>
  <c r="H19" i="92"/>
  <c r="E16" i="92"/>
  <c r="C15" i="92"/>
  <c r="C12" i="92"/>
  <c r="G13" i="92"/>
  <c r="C104" i="89"/>
  <c r="D104" i="89"/>
  <c r="D33" i="83"/>
  <c r="C33" i="83"/>
  <c r="B35" i="81"/>
  <c r="D19" i="81"/>
  <c r="C32" i="81"/>
  <c r="B26" i="81"/>
  <c r="B34" i="81"/>
  <c r="B24" i="81"/>
  <c r="C19" i="81"/>
  <c r="C25" i="81"/>
  <c r="B33" i="81"/>
  <c r="B12" i="80"/>
  <c r="F16" i="80"/>
  <c r="E11" i="80" s="1"/>
  <c r="D16" i="80"/>
  <c r="B8" i="80"/>
  <c r="L16" i="80"/>
  <c r="K14" i="80" s="1"/>
  <c r="C27" i="74"/>
  <c r="C30" i="74"/>
  <c r="C33" i="74"/>
  <c r="C36" i="74"/>
  <c r="C42" i="74"/>
  <c r="C18" i="74"/>
  <c r="C9" i="74"/>
  <c r="C15" i="74"/>
  <c r="C21" i="74"/>
  <c r="C24" i="74"/>
  <c r="E39" i="75"/>
  <c r="E45" i="75" s="1"/>
  <c r="I39" i="75"/>
  <c r="I45" i="75" s="1"/>
  <c r="J39" i="75"/>
  <c r="J45" i="75" s="1"/>
  <c r="C38" i="75"/>
  <c r="C44" i="75" s="1"/>
  <c r="F39" i="75"/>
  <c r="F45" i="75" s="1"/>
  <c r="C37" i="75"/>
  <c r="J39" i="74"/>
  <c r="J45" i="74" s="1"/>
  <c r="K45" i="74"/>
  <c r="G39" i="74"/>
  <c r="G45" i="74" s="1"/>
  <c r="D39" i="74"/>
  <c r="D45" i="74" s="1"/>
  <c r="G43" i="74"/>
  <c r="E39" i="74"/>
  <c r="E45" i="74" s="1"/>
  <c r="H39" i="74"/>
  <c r="H45" i="74" s="1"/>
  <c r="I39" i="74"/>
  <c r="I45" i="74" s="1"/>
  <c r="F39" i="74"/>
  <c r="F45" i="74" s="1"/>
  <c r="C38" i="74"/>
  <c r="C44" i="74"/>
  <c r="C37" i="74"/>
  <c r="H43" i="74"/>
  <c r="D43" i="74"/>
  <c r="B15" i="73"/>
  <c r="C18" i="73"/>
  <c r="D18" i="73"/>
  <c r="J19" i="73"/>
  <c r="J21" i="73" s="1"/>
  <c r="D11" i="73"/>
  <c r="B9" i="73"/>
  <c r="F16" i="72"/>
  <c r="B11" i="72"/>
  <c r="B9" i="72"/>
  <c r="E16" i="72"/>
  <c r="B13" i="72"/>
  <c r="B15" i="72"/>
  <c r="J16" i="72"/>
  <c r="H16" i="72"/>
  <c r="K16" i="69"/>
  <c r="D23" i="67"/>
  <c r="C12" i="69"/>
  <c r="E16" i="69"/>
  <c r="J16" i="69"/>
  <c r="C10" i="69"/>
  <c r="I16" i="69"/>
  <c r="C14" i="69"/>
  <c r="C13" i="69"/>
  <c r="F16" i="69"/>
  <c r="C9" i="69"/>
  <c r="G16" i="69"/>
  <c r="C11" i="69"/>
  <c r="C16" i="66"/>
  <c r="C15" i="69"/>
  <c r="B22" i="67"/>
  <c r="K18" i="64"/>
  <c r="E18" i="64"/>
  <c r="G18" i="64"/>
  <c r="B11" i="64"/>
  <c r="H18" i="64"/>
  <c r="B9" i="64"/>
  <c r="F18" i="64"/>
  <c r="B17" i="64"/>
  <c r="B16" i="64"/>
  <c r="D18" i="64"/>
  <c r="C18" i="64"/>
  <c r="B10" i="64"/>
  <c r="B16" i="61"/>
  <c r="B10" i="61"/>
  <c r="C18" i="61"/>
  <c r="B8" i="61"/>
  <c r="B17" i="61"/>
  <c r="J18" i="61"/>
  <c r="B9" i="61"/>
  <c r="B14" i="61"/>
  <c r="E18" i="61"/>
  <c r="I18" i="61"/>
  <c r="F18" i="61"/>
  <c r="B13" i="61"/>
  <c r="G18" i="61"/>
  <c r="D18" i="61"/>
  <c r="B12" i="56"/>
  <c r="B11" i="56"/>
  <c r="B9" i="56"/>
  <c r="E16" i="56"/>
  <c r="B8" i="56"/>
  <c r="C16" i="56"/>
  <c r="G16" i="56"/>
  <c r="B14" i="56"/>
  <c r="H16" i="56"/>
  <c r="B13" i="52"/>
  <c r="C15" i="52"/>
  <c r="E15" i="52"/>
  <c r="B14" i="52"/>
  <c r="H15" i="52"/>
  <c r="D15" i="52"/>
  <c r="H13" i="48"/>
  <c r="E21" i="47"/>
  <c r="I21" i="47"/>
  <c r="C21" i="47" s="1"/>
  <c r="E9" i="47"/>
  <c r="E15" i="47"/>
  <c r="C15" i="47"/>
  <c r="E24" i="47"/>
  <c r="C24" i="47"/>
  <c r="E33" i="47"/>
  <c r="C33" i="47"/>
  <c r="C12" i="47"/>
  <c r="E12" i="47"/>
  <c r="C27" i="41"/>
  <c r="B48" i="43" s="1"/>
  <c r="C46" i="43"/>
  <c r="C15" i="41"/>
  <c r="B44" i="43" s="1"/>
  <c r="C47" i="43"/>
  <c r="C42" i="43"/>
  <c r="C44" i="43"/>
  <c r="B13" i="146"/>
  <c r="B11" i="146"/>
  <c r="B15" i="39"/>
  <c r="B15" i="37"/>
  <c r="B15" i="38"/>
  <c r="C40" i="158" l="1"/>
  <c r="G15" i="39"/>
  <c r="K15" i="39"/>
  <c r="G21" i="73"/>
  <c r="E33" i="83"/>
  <c r="B32" i="119"/>
  <c r="B16" i="114"/>
  <c r="C22" i="92"/>
  <c r="D25" i="86"/>
  <c r="C64" i="91"/>
  <c r="B16" i="146"/>
  <c r="G64" i="92"/>
  <c r="H64" i="92"/>
  <c r="C64" i="90"/>
  <c r="F64" i="92"/>
  <c r="C36" i="41"/>
  <c r="B11" i="66"/>
  <c r="K17" i="66"/>
  <c r="C63" i="92"/>
  <c r="E64" i="92"/>
  <c r="C62" i="92"/>
  <c r="D64" i="92"/>
  <c r="C16" i="159"/>
  <c r="E40" i="159"/>
  <c r="I40" i="159"/>
  <c r="H40" i="159"/>
  <c r="I17" i="67"/>
  <c r="K17" i="67"/>
  <c r="H17" i="67"/>
  <c r="J17" i="67"/>
  <c r="C40" i="160"/>
  <c r="C46" i="160" s="1"/>
  <c r="C22" i="159"/>
  <c r="E46" i="159"/>
  <c r="C13" i="159"/>
  <c r="B19" i="115"/>
  <c r="C25" i="86"/>
  <c r="C43" i="159"/>
  <c r="K46" i="159"/>
  <c r="H33" i="83"/>
  <c r="C40" i="92"/>
  <c r="L46" i="159"/>
  <c r="D40" i="159"/>
  <c r="E19" i="73"/>
  <c r="E21" i="73" s="1"/>
  <c r="C19" i="73"/>
  <c r="C21" i="73" s="1"/>
  <c r="H19" i="73"/>
  <c r="H21" i="73" s="1"/>
  <c r="B18" i="73"/>
  <c r="J20" i="73"/>
  <c r="G17" i="67"/>
  <c r="B9" i="66"/>
  <c r="J17" i="66"/>
  <c r="B10" i="65"/>
  <c r="B15" i="65"/>
  <c r="E17" i="65"/>
  <c r="B11" i="65"/>
  <c r="K17" i="65"/>
  <c r="G17" i="65"/>
  <c r="B18" i="61"/>
  <c r="C46" i="158"/>
  <c r="C19" i="159"/>
  <c r="L40" i="159"/>
  <c r="C34" i="92"/>
  <c r="C19" i="92"/>
  <c r="C58" i="92"/>
  <c r="C61" i="92"/>
  <c r="C25" i="92"/>
  <c r="C10" i="92"/>
  <c r="C37" i="92"/>
  <c r="C46" i="92"/>
  <c r="C28" i="92"/>
  <c r="C55" i="92"/>
  <c r="C49" i="92"/>
  <c r="C43" i="92"/>
  <c r="C31" i="92"/>
  <c r="B104" i="89"/>
  <c r="E25" i="86"/>
  <c r="F25" i="86"/>
  <c r="B25" i="86"/>
  <c r="B33" i="83"/>
  <c r="G13" i="80"/>
  <c r="G15" i="80"/>
  <c r="E13" i="80"/>
  <c r="E14" i="80"/>
  <c r="G8" i="80"/>
  <c r="G14" i="80"/>
  <c r="G10" i="80"/>
  <c r="G11" i="80"/>
  <c r="G7" i="80"/>
  <c r="G9" i="80"/>
  <c r="C13" i="80"/>
  <c r="C14" i="80"/>
  <c r="I20" i="73"/>
  <c r="B9" i="65"/>
  <c r="J17" i="65"/>
  <c r="C52" i="92"/>
  <c r="F21" i="73"/>
  <c r="B11" i="73"/>
  <c r="E15" i="80"/>
  <c r="B15" i="52"/>
  <c r="B8" i="65"/>
  <c r="I17" i="65"/>
  <c r="E10" i="80"/>
  <c r="C16" i="92"/>
  <c r="F17" i="65"/>
  <c r="D17" i="65"/>
  <c r="B13" i="65"/>
  <c r="H17" i="65"/>
  <c r="B16" i="80"/>
  <c r="D46" i="159"/>
  <c r="H46" i="158"/>
  <c r="H46" i="159" s="1"/>
  <c r="B14" i="65"/>
  <c r="B19" i="81"/>
  <c r="E8" i="80"/>
  <c r="E15" i="79"/>
  <c r="B16" i="72"/>
  <c r="B16" i="56"/>
  <c r="I36" i="47"/>
  <c r="E36" i="47"/>
  <c r="C36" i="47"/>
  <c r="B42" i="43"/>
  <c r="K36" i="43"/>
  <c r="C9" i="43"/>
  <c r="C15" i="39"/>
  <c r="I46" i="159"/>
  <c r="K40" i="159"/>
  <c r="F40" i="159"/>
  <c r="F46" i="159"/>
  <c r="C38" i="159"/>
  <c r="C39" i="159"/>
  <c r="J40" i="159"/>
  <c r="C45" i="159"/>
  <c r="C44" i="159"/>
  <c r="J46" i="159"/>
  <c r="G40" i="159"/>
  <c r="G46" i="158"/>
  <c r="G46" i="159" s="1"/>
  <c r="C10" i="159"/>
  <c r="C13" i="92"/>
  <c r="E7" i="80"/>
  <c r="C7" i="80"/>
  <c r="C12" i="80"/>
  <c r="C9" i="80"/>
  <c r="C8" i="80"/>
  <c r="E12" i="80"/>
  <c r="E9" i="80"/>
  <c r="C10" i="80"/>
  <c r="C11" i="80"/>
  <c r="C15" i="80"/>
  <c r="K7" i="80"/>
  <c r="K8" i="80"/>
  <c r="K9" i="80"/>
  <c r="K11" i="80"/>
  <c r="K13" i="80"/>
  <c r="K12" i="80"/>
  <c r="K15" i="80"/>
  <c r="K10" i="80"/>
  <c r="C43" i="75"/>
  <c r="C39" i="75"/>
  <c r="C45" i="75" s="1"/>
  <c r="C43" i="74"/>
  <c r="C39" i="74"/>
  <c r="C45" i="74"/>
  <c r="D19" i="73"/>
  <c r="D21" i="73" s="1"/>
  <c r="C16" i="69"/>
  <c r="H17" i="69" s="1"/>
  <c r="B11" i="67"/>
  <c r="B10" i="67"/>
  <c r="B8" i="67"/>
  <c r="B14" i="67"/>
  <c r="E17" i="67"/>
  <c r="B15" i="67"/>
  <c r="F17" i="67"/>
  <c r="B12" i="67"/>
  <c r="B9" i="67"/>
  <c r="D17" i="67"/>
  <c r="B8" i="66"/>
  <c r="I17" i="66"/>
  <c r="B14" i="66"/>
  <c r="D17" i="66"/>
  <c r="B12" i="66"/>
  <c r="F17" i="66"/>
  <c r="E17" i="66"/>
  <c r="B10" i="66"/>
  <c r="B15" i="66"/>
  <c r="H17" i="66"/>
  <c r="B13" i="66"/>
  <c r="G17" i="66"/>
  <c r="H53" i="43"/>
  <c r="G53" i="43"/>
  <c r="C43" i="43"/>
  <c r="C45" i="43"/>
  <c r="E15" i="39"/>
  <c r="B23" i="93" l="1"/>
  <c r="H25" i="86"/>
  <c r="C20" i="73"/>
  <c r="C64" i="92"/>
  <c r="E20" i="73"/>
  <c r="B16" i="67"/>
  <c r="B19" i="73"/>
  <c r="B21" i="73" s="1"/>
  <c r="H20" i="73"/>
  <c r="D20" i="73"/>
  <c r="C17" i="67"/>
  <c r="C17" i="66"/>
  <c r="B16" i="66"/>
  <c r="B8" i="69"/>
  <c r="F17" i="69"/>
  <c r="C17" i="65"/>
  <c r="B10" i="69"/>
  <c r="D17" i="69"/>
  <c r="B9" i="69"/>
  <c r="B15" i="69"/>
  <c r="B13" i="69"/>
  <c r="E17" i="69"/>
  <c r="B14" i="69"/>
  <c r="J17" i="69"/>
  <c r="B16" i="65"/>
  <c r="G16" i="80"/>
  <c r="E16" i="80"/>
  <c r="C16" i="80"/>
  <c r="K16" i="80"/>
  <c r="C46" i="159"/>
  <c r="C40" i="159"/>
  <c r="B12" i="69"/>
  <c r="I17" i="69"/>
  <c r="B11" i="69"/>
  <c r="K17" i="69"/>
  <c r="G17" i="69"/>
  <c r="C50" i="43"/>
  <c r="C18" i="41"/>
  <c r="J18" i="43"/>
  <c r="J36" i="43" s="1"/>
  <c r="B20" i="73" l="1"/>
  <c r="C17" i="69"/>
  <c r="B16" i="69"/>
  <c r="B45" i="43"/>
  <c r="B50" i="43" s="1"/>
  <c r="B52" i="43" s="1"/>
  <c r="C18" i="43"/>
  <c r="C36" i="43" s="1"/>
</calcChain>
</file>

<file path=xl/sharedStrings.xml><?xml version="1.0" encoding="utf-8"?>
<sst xmlns="http://schemas.openxmlformats.org/spreadsheetml/2006/main" count="5290" uniqueCount="1407">
  <si>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</si>
  <si>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</si>
  <si>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</si>
  <si>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</si>
  <si>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</si>
  <si>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</si>
  <si>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</si>
  <si>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</si>
  <si>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</si>
  <si>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</si>
  <si>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</si>
  <si>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</si>
  <si>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</si>
  <si>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11-1</t>
  </si>
  <si>
    <t>11-2</t>
  </si>
  <si>
    <t>11-3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</si>
  <si>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</si>
  <si>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</si>
  <si>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</si>
  <si>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</si>
  <si>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</si>
  <si>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</si>
  <si>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</si>
  <si>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</si>
  <si>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</si>
  <si>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</si>
  <si>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</si>
  <si>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</si>
  <si>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</si>
  <si>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</si>
  <si>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9-1</t>
  </si>
  <si>
    <t>9-2</t>
  </si>
  <si>
    <t>9-3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</si>
  <si>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</si>
  <si>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</si>
  <si>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</si>
  <si>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</si>
  <si>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</si>
  <si>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</si>
  <si>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</si>
  <si>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</si>
  <si>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 xml:space="preserve">    2 - استمارة بلاغ عن مولود ميت</t>
  </si>
  <si>
    <t xml:space="preserve">    3 - استمارة بلاغ عن وفاة</t>
  </si>
  <si>
    <t>3. Notification of Death</t>
  </si>
  <si>
    <t>Table No.(1)</t>
  </si>
  <si>
    <t>جدول رقم (1)</t>
  </si>
  <si>
    <t>مجموع
T</t>
  </si>
  <si>
    <t>ذكور
M</t>
  </si>
  <si>
    <t>المجموع العام G.T</t>
  </si>
  <si>
    <t>Qataris قطريون</t>
  </si>
  <si>
    <t>المجموع العام
G.T</t>
  </si>
  <si>
    <t>%</t>
  </si>
  <si>
    <t xml:space="preserve">Non-Qataris غير قطريين </t>
  </si>
  <si>
    <t>DOHA</t>
  </si>
  <si>
    <t>الدوحة</t>
  </si>
  <si>
    <t>AL RAYYAN</t>
  </si>
  <si>
    <t>الريان</t>
  </si>
  <si>
    <t>AL WAKRA</t>
  </si>
  <si>
    <t>الوكرة</t>
  </si>
  <si>
    <t>UMM SALAL</t>
  </si>
  <si>
    <t>ام صلال</t>
  </si>
  <si>
    <t>AL KHOR</t>
  </si>
  <si>
    <t>الخور</t>
  </si>
  <si>
    <t>AL SHAMAL</t>
  </si>
  <si>
    <t>الشمال</t>
  </si>
  <si>
    <t>الظعاين</t>
  </si>
  <si>
    <t>Total</t>
  </si>
  <si>
    <t>المجموع</t>
  </si>
  <si>
    <t>Table No.(3)</t>
  </si>
  <si>
    <t>جدول رقم (3)</t>
  </si>
  <si>
    <t>الشهر</t>
  </si>
  <si>
    <t>JANUARY</t>
  </si>
  <si>
    <t>يناير</t>
  </si>
  <si>
    <t>FEBRUARY</t>
  </si>
  <si>
    <t>فبراير</t>
  </si>
  <si>
    <t>MARCH</t>
  </si>
  <si>
    <t>مارس</t>
  </si>
  <si>
    <t>APRIL</t>
  </si>
  <si>
    <t>ابريل</t>
  </si>
  <si>
    <t>MAY</t>
  </si>
  <si>
    <t>مايو</t>
  </si>
  <si>
    <t>JUNE</t>
  </si>
  <si>
    <t>JULY</t>
  </si>
  <si>
    <t>يوليو</t>
  </si>
  <si>
    <t>AUGUST</t>
  </si>
  <si>
    <t>اغسطس</t>
  </si>
  <si>
    <t>SEPTEMBER</t>
  </si>
  <si>
    <t>سبتمبر</t>
  </si>
  <si>
    <t>OCTOBER</t>
  </si>
  <si>
    <t>اكتوبر</t>
  </si>
  <si>
    <t>NOVEMBER</t>
  </si>
  <si>
    <t>نوفمبر</t>
  </si>
  <si>
    <t>DECEMBER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</si>
  <si>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</si>
  <si>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</si>
  <si>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</si>
  <si>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</si>
  <si>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</si>
  <si>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</si>
  <si>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</si>
  <si>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</si>
  <si>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</si>
  <si>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</si>
  <si>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</si>
  <si>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</si>
  <si>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</si>
  <si>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</si>
  <si>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</si>
  <si>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</si>
  <si>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Table No.(5)</t>
  </si>
  <si>
    <t>جدول رقم (5)</t>
  </si>
  <si>
    <t>Table No.(6)</t>
  </si>
  <si>
    <t>جدول رقم (6)</t>
  </si>
  <si>
    <t>الحالة التعليمية</t>
  </si>
  <si>
    <t>Primary</t>
  </si>
  <si>
    <t>Preparatory</t>
  </si>
  <si>
    <t>Secondary</t>
  </si>
  <si>
    <t>Not stated</t>
  </si>
  <si>
    <t>Table No.(7)</t>
  </si>
  <si>
    <t>جدول رقم (7)</t>
  </si>
  <si>
    <t>Nationality</t>
  </si>
  <si>
    <t>الجنسية</t>
  </si>
  <si>
    <t>QATAR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</si>
  <si>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</si>
  <si>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</si>
  <si>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</si>
  <si>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</si>
  <si>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</si>
  <si>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</si>
  <si>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</si>
  <si>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</si>
  <si>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</si>
  <si>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</si>
  <si>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</si>
  <si>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+50</t>
  </si>
  <si>
    <t>49-45</t>
  </si>
  <si>
    <t>44-40</t>
  </si>
  <si>
    <t>39-35</t>
  </si>
  <si>
    <t>34-30</t>
  </si>
  <si>
    <t>29-25</t>
  </si>
  <si>
    <t>24-20</t>
  </si>
  <si>
    <t>19-15</t>
  </si>
  <si>
    <t>First</t>
  </si>
  <si>
    <t>Second</t>
  </si>
  <si>
    <t>الثانى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</si>
  <si>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</si>
  <si>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</si>
  <si>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</si>
  <si>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</si>
  <si>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</si>
  <si>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</si>
  <si>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</si>
  <si>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</si>
  <si>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</si>
  <si>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</si>
  <si>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</si>
  <si>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</si>
  <si>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</si>
  <si>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</si>
  <si>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</si>
  <si>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</si>
  <si>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</si>
  <si>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</si>
  <si>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</si>
  <si>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</si>
  <si>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</si>
  <si>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</si>
  <si>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</si>
  <si>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>جدول رقم 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</si>
  <si>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</si>
  <si>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</si>
  <si>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</si>
  <si>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</si>
  <si>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</si>
  <si>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</si>
  <si>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TOTAL FERTILITY RATE PER WOMAN</t>
  </si>
  <si>
    <t>معدل الخصوبة الكلية لكل امرأة</t>
  </si>
  <si>
    <t>GROSS REPRODUCTION RATE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</si>
  <si>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</si>
  <si>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</si>
  <si>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</si>
  <si>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</si>
  <si>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</si>
  <si>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</si>
  <si>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</si>
  <si>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</si>
  <si>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</si>
  <si>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</si>
  <si>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</si>
  <si>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 xml:space="preserve">Maternal mortality rate per 100000 live birth  </t>
  </si>
  <si>
    <t>Natural increase
Per 1000 Population</t>
  </si>
  <si>
    <t>Crude death rate
Per 1000 Population</t>
  </si>
  <si>
    <t>Crude birth rate
Per 1000 Population</t>
  </si>
  <si>
    <t>Table No. (3)</t>
  </si>
  <si>
    <t>جدول رقم 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</si>
  <si>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</si>
  <si>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</si>
  <si>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</si>
  <si>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</si>
  <si>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</si>
  <si>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</si>
  <si>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</si>
  <si>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</si>
  <si>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</si>
  <si>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</si>
  <si>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</si>
  <si>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Age Group</t>
  </si>
  <si>
    <t>العمر بالسنوات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</si>
  <si>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</si>
  <si>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</si>
  <si>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</si>
  <si>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</si>
  <si>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</si>
  <si>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</si>
  <si>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</si>
  <si>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</si>
  <si>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</si>
  <si>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</si>
  <si>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</si>
  <si>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</si>
  <si>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</si>
  <si>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</si>
  <si>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</si>
  <si>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</si>
  <si>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</si>
  <si>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</si>
  <si>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</si>
  <si>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</si>
  <si>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</si>
  <si>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</si>
  <si>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</si>
  <si>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</si>
  <si>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</si>
  <si>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</si>
  <si>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</si>
  <si>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</si>
  <si>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</si>
  <si>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</si>
  <si>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</si>
  <si>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</si>
  <si>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</si>
  <si>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M</t>
  </si>
  <si>
    <t>ذكور</t>
  </si>
  <si>
    <t>F</t>
  </si>
  <si>
    <t>T</t>
  </si>
  <si>
    <t>مجموع</t>
  </si>
  <si>
    <t xml:space="preserve">جدول رقم (6-2) </t>
  </si>
  <si>
    <t xml:space="preserve">جدول رقم (6-3) </t>
  </si>
  <si>
    <t>REGISTERED LIVE BIRTHS BY NATIONALITY,TYPE OF BIRTH &amp; MUNICIPALITY</t>
  </si>
  <si>
    <t>Table No (7)</t>
  </si>
  <si>
    <t>REGISTERED LIVE BIRTHS BY NATIONALITY, DELIVERY ATTENDENT,
MUNICIPALITY &amp; PLACE OF BIRTH</t>
  </si>
  <si>
    <t>Table No (8)</t>
  </si>
  <si>
    <t>جدول رقم (8)</t>
  </si>
  <si>
    <t>Place Of Delivery</t>
  </si>
  <si>
    <t>المجموع Total</t>
  </si>
  <si>
    <t>مكان الولادة</t>
  </si>
  <si>
    <t>Hospital</t>
  </si>
  <si>
    <t>مستشفى</t>
  </si>
  <si>
    <t>House</t>
  </si>
  <si>
    <t>منزل</t>
  </si>
  <si>
    <t>G.Total</t>
  </si>
  <si>
    <t>م. عام</t>
  </si>
  <si>
    <t>Table No.(9)</t>
  </si>
  <si>
    <t>جدول رقم (9)</t>
  </si>
  <si>
    <t>Other Arab Countries</t>
  </si>
  <si>
    <t>قطر
QATAR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</si>
  <si>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</si>
  <si>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</si>
  <si>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</si>
  <si>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</si>
  <si>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Table No (10)</t>
  </si>
  <si>
    <t>جدول رقم (10)</t>
  </si>
  <si>
    <t>45 - 49</t>
  </si>
  <si>
    <t>50+</t>
  </si>
  <si>
    <t>50 +</t>
  </si>
  <si>
    <t>NOT STATED</t>
  </si>
  <si>
    <t>Table No. (11)</t>
  </si>
  <si>
    <t>جدول رقم (11)</t>
  </si>
  <si>
    <t>المواليد أحياء المسجلون حسب مدة الحياة الزواجية وفئة عمر الأم</t>
  </si>
  <si>
    <t>REGISTERED LIVE BIRTHS BY DURATION OF MARRIAGE &amp; AGE GROUP OF MOTHER</t>
  </si>
  <si>
    <t>Table No (12-1)</t>
  </si>
  <si>
    <t>جدول رقم (12-1)</t>
  </si>
  <si>
    <t xml:space="preserve"> Duration of Marriage (In Years) مدة الحياة الزواجية بالسنوات</t>
  </si>
  <si>
    <t>+25</t>
  </si>
  <si>
    <t>14-10</t>
  </si>
  <si>
    <t>9-5</t>
  </si>
  <si>
    <t>Table No (12-2)</t>
  </si>
  <si>
    <t>جدول رقم (12-2)</t>
  </si>
  <si>
    <t>Table No (12-3)</t>
  </si>
  <si>
    <t>جدول رقم (12-3)</t>
  </si>
  <si>
    <t>REGISTERED LIVE BIRTHS BY AGE GROUP OF MOTHER &amp; BIRTH ORDER</t>
  </si>
  <si>
    <t>Table No (13-1)</t>
  </si>
  <si>
    <t>جدول رقم (13-1)</t>
  </si>
  <si>
    <t>Birth Order</t>
  </si>
  <si>
    <t>Table No (13-2)</t>
  </si>
  <si>
    <t>جدول رقم (13-2)</t>
  </si>
  <si>
    <t>Table No (13-3)</t>
  </si>
  <si>
    <t>جدول رقم (13-3)</t>
  </si>
  <si>
    <t>Table No (13-4)</t>
  </si>
  <si>
    <t>جدول رقم (13-4)</t>
  </si>
  <si>
    <t>Table No (13-5)</t>
  </si>
  <si>
    <t>جدول رقم (13-5)</t>
  </si>
  <si>
    <t>Registered Live Births By Duration of Marriage &amp; Birth Order</t>
  </si>
  <si>
    <t>Table No (14-1)</t>
  </si>
  <si>
    <t>جدول رقم (14-1)</t>
  </si>
  <si>
    <t>Table No (14-2)</t>
  </si>
  <si>
    <t>جدول رقم (14-2)</t>
  </si>
  <si>
    <t>Table No (14-3)</t>
  </si>
  <si>
    <t>جدول رقم (14-3)</t>
  </si>
  <si>
    <t>REGISTERED LIVE BIRTHS BY EDUCATIONAL STATUS OF FATHER &amp; MOTHER</t>
  </si>
  <si>
    <t>Table No (15-1)</t>
  </si>
  <si>
    <t>جدول رقم (15-1)</t>
  </si>
  <si>
    <t>Educational Status Of Mother</t>
  </si>
  <si>
    <t>الحالة التعليمية للأم</t>
  </si>
  <si>
    <t>Illiterate</t>
  </si>
  <si>
    <t>أمية</t>
  </si>
  <si>
    <t>Read/Write</t>
  </si>
  <si>
    <t>تقرا وتكتب</t>
  </si>
  <si>
    <t>ابتدائية</t>
  </si>
  <si>
    <t>اعدادية</t>
  </si>
  <si>
    <t>ثانوية</t>
  </si>
  <si>
    <t>Pre-University</t>
  </si>
  <si>
    <t>دون الجامعة</t>
  </si>
  <si>
    <t>Univ. &amp; Above</t>
  </si>
  <si>
    <t>جامعة فما فوق</t>
  </si>
  <si>
    <t>Percentage Educational Status of Father</t>
  </si>
  <si>
    <t>نسبة الحالة التعليمية للأب</t>
  </si>
  <si>
    <t>Table No (15-2)</t>
  </si>
  <si>
    <t>جدول رقم (15-2)</t>
  </si>
  <si>
    <t>Table No (15-3)</t>
  </si>
  <si>
    <t>جدول رقم (15-3)</t>
  </si>
  <si>
    <t>Table No (15-4)</t>
  </si>
  <si>
    <t>جدول رقم (15-4)</t>
  </si>
  <si>
    <t>REGISTERED LIVE BIRTHS BY AGE GROUP OF MOTHER &amp; EDUCATIONAL STATUS</t>
  </si>
  <si>
    <t>Table No (16-1)</t>
  </si>
  <si>
    <t>جدول رقم (16-1)</t>
  </si>
  <si>
    <t>Educational Status</t>
  </si>
  <si>
    <t>تقرأ وتكتب</t>
  </si>
  <si>
    <t>إبتدائية</t>
  </si>
  <si>
    <t>إعدادية</t>
  </si>
  <si>
    <t>Table No (16-2)</t>
  </si>
  <si>
    <t>جدول رقم (16-2)</t>
  </si>
  <si>
    <t>Table No (16-3)</t>
  </si>
  <si>
    <t>جدول رقم (16-3)</t>
  </si>
  <si>
    <t>Table No. (17)</t>
  </si>
  <si>
    <t>جدول رقم (17)</t>
  </si>
  <si>
    <t xml:space="preserve"> Birth Weight (Grams)</t>
  </si>
  <si>
    <t>(وزن المولود (بالجرام</t>
  </si>
  <si>
    <t>1500-1999</t>
  </si>
  <si>
    <t>1500 - 1999</t>
  </si>
  <si>
    <t>2000-2499</t>
  </si>
  <si>
    <t>2000 - 2499</t>
  </si>
  <si>
    <t>2500-2999</t>
  </si>
  <si>
    <t>2500 - 2999</t>
  </si>
  <si>
    <t>نسبة المواليد الذين هم أقل من 2500 جرام</t>
  </si>
  <si>
    <t>Table No (18)</t>
  </si>
  <si>
    <t>جدول رقم (18)</t>
  </si>
  <si>
    <t>مهنة الأم</t>
  </si>
  <si>
    <t>Qatari</t>
  </si>
  <si>
    <t>Non Qatari</t>
  </si>
  <si>
    <t>Professionals</t>
  </si>
  <si>
    <t>الاختصـاصيون</t>
  </si>
  <si>
    <t>Clerks</t>
  </si>
  <si>
    <t>الكتــبة</t>
  </si>
  <si>
    <t>مجموع المشتغلين</t>
  </si>
  <si>
    <t>(2) تشمل الامهات اللائى يبحثن عن عمل وغير النشطات اقتصاديا</t>
  </si>
  <si>
    <t>Table No (19)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</si>
  <si>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</si>
  <si>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</si>
  <si>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</si>
  <si>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</si>
  <si>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</si>
  <si>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</si>
  <si>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</si>
  <si>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</si>
  <si>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</si>
  <si>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</si>
  <si>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</si>
  <si>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</si>
  <si>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</si>
  <si>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</si>
  <si>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</si>
  <si>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</si>
  <si>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</si>
  <si>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غير مبين
NOT STATED</t>
  </si>
  <si>
    <t>أمية
Illiterate</t>
  </si>
  <si>
    <t>ثانوية
Secondary</t>
  </si>
  <si>
    <t>دون الجامعة
Pre-University</t>
  </si>
  <si>
    <t>جامعة فما فوق
Univ. &amp; Above</t>
  </si>
  <si>
    <t>Table No.(2)</t>
  </si>
  <si>
    <t>Month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</si>
  <si>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</si>
  <si>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</si>
  <si>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</si>
  <si>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</si>
  <si>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</si>
  <si>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</si>
  <si>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95+</t>
  </si>
  <si>
    <t>95 +</t>
  </si>
  <si>
    <t>الفئة العمرية</t>
  </si>
  <si>
    <t>85+</t>
  </si>
  <si>
    <t>85 +</t>
  </si>
  <si>
    <t>Place of Death</t>
  </si>
  <si>
    <t>مكان الوفاة</t>
  </si>
  <si>
    <t>Qatar</t>
  </si>
  <si>
    <t>قطــــــر</t>
  </si>
  <si>
    <t>Other G.C.C Countries</t>
  </si>
  <si>
    <t>دول اسيوية</t>
  </si>
  <si>
    <t>دول اوروبية</t>
  </si>
  <si>
    <t>North American Countries</t>
  </si>
  <si>
    <t xml:space="preserve">دول امريكــا الشماليـــة </t>
  </si>
  <si>
    <t xml:space="preserve">المجموع </t>
  </si>
  <si>
    <t>الفئات العمرية</t>
  </si>
  <si>
    <t>80 -84</t>
  </si>
  <si>
    <t>احاد العمر</t>
  </si>
  <si>
    <t>+95</t>
  </si>
  <si>
    <t>جدول رقم (9-1)</t>
  </si>
  <si>
    <t>Age Group In Years</t>
  </si>
  <si>
    <t>فئة العمر بالسنوات</t>
  </si>
  <si>
    <t>65 - 69</t>
  </si>
  <si>
    <t>70 - 74</t>
  </si>
  <si>
    <t>75 - 79</t>
  </si>
  <si>
    <t>80 - 84</t>
  </si>
  <si>
    <t>85 - 89</t>
  </si>
  <si>
    <t>90 - 94</t>
  </si>
  <si>
    <t>Grand Total</t>
  </si>
  <si>
    <t>جدول رقم (9-3)</t>
  </si>
  <si>
    <t xml:space="preserve">                               Year 
   Nationality</t>
  </si>
  <si>
    <t xml:space="preserve">                          السنة 
   الجنسية </t>
  </si>
  <si>
    <t xml:space="preserve">  QATAR</t>
  </si>
  <si>
    <t xml:space="preserve">  قطر</t>
  </si>
  <si>
    <t xml:space="preserve">  بقية دولة مجلس التعاون</t>
  </si>
  <si>
    <t xml:space="preserve">  Other Arab Countries</t>
  </si>
  <si>
    <t xml:space="preserve">  بقية الدول العربية</t>
  </si>
  <si>
    <t xml:space="preserve">  Asian Countries</t>
  </si>
  <si>
    <t xml:space="preserve">  European Countries</t>
  </si>
  <si>
    <t xml:space="preserve">  Other Countries</t>
  </si>
  <si>
    <t xml:space="preserve">  دول أخرى</t>
  </si>
  <si>
    <t>Table No (11-1)</t>
  </si>
  <si>
    <t>جدول رقم  (11-1)</t>
  </si>
  <si>
    <t>Table No (11-2)</t>
  </si>
  <si>
    <t>جدول رقم  (11-2)</t>
  </si>
  <si>
    <t>جدول رقم  (11-3)</t>
  </si>
  <si>
    <t>Table No (12)</t>
  </si>
  <si>
    <t>جدول رقم (12)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</si>
  <si>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</si>
  <si>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</si>
  <si>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</si>
  <si>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</si>
  <si>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</si>
  <si>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</si>
  <si>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</si>
  <si>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</si>
  <si>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</si>
  <si>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</si>
  <si>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</si>
  <si>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</si>
  <si>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</si>
  <si>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</si>
  <si>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</si>
  <si>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</si>
  <si>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</si>
  <si>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Under 1 Day</t>
  </si>
  <si>
    <t>اقل من يوم</t>
  </si>
  <si>
    <t>7-13</t>
  </si>
  <si>
    <t xml:space="preserve"> 7 - 13</t>
  </si>
  <si>
    <t>14-20</t>
  </si>
  <si>
    <t xml:space="preserve"> 14 -20</t>
  </si>
  <si>
    <t>21-27</t>
  </si>
  <si>
    <t xml:space="preserve"> 21 - 27</t>
  </si>
  <si>
    <t>28-29</t>
  </si>
  <si>
    <t xml:space="preserve"> 28 - 29</t>
  </si>
  <si>
    <t>Age In Month</t>
  </si>
  <si>
    <t>العمر بالشهر</t>
  </si>
  <si>
    <t>11-Under 1 Year</t>
  </si>
  <si>
    <t>من 11 - اقل من عام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</si>
  <si>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</si>
  <si>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</si>
  <si>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</si>
  <si>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</si>
  <si>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</si>
  <si>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</si>
  <si>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امريكــا الشماليـــة
  North American Countries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</si>
  <si>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</si>
  <si>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</si>
  <si>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</si>
  <si>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</si>
  <si>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</si>
  <si>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</si>
  <si>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</si>
  <si>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</si>
  <si>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</si>
  <si>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</si>
  <si>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</si>
  <si>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</si>
  <si>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t>15-4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</si>
  <si>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</si>
  <si>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ذكور
</t>
    </r>
    <r>
      <rPr>
        <b/>
        <sz val="8"/>
        <rFont val="Arial"/>
        <family val="2"/>
      </rPr>
      <t>M</t>
    </r>
  </si>
  <si>
    <r>
      <t xml:space="preserve">غير قطريين
</t>
    </r>
    <r>
      <rPr>
        <b/>
        <sz val="9"/>
        <rFont val="Arial"/>
        <family val="2"/>
      </rPr>
      <t>Non-Qataris</t>
    </r>
  </si>
  <si>
    <r>
      <t xml:space="preserve">قطريون
</t>
    </r>
    <r>
      <rPr>
        <b/>
        <sz val="9"/>
        <rFont val="Arial"/>
        <family val="2"/>
      </rPr>
      <t>Qataris</t>
    </r>
  </si>
  <si>
    <t>معدل المواليد والوفيات الخام  ومعدل الزيادة الطبيعية ومعدل وفيات الأمهات
ونسبة الولادات التي تجري تحت إشراف صحي</t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</si>
  <si>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</si>
  <si>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</si>
  <si>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</si>
  <si>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</si>
  <si>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</si>
  <si>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</si>
  <si>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</si>
  <si>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</si>
  <si>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</si>
  <si>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</si>
  <si>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</si>
  <si>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</si>
  <si>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</si>
  <si>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</si>
  <si>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</si>
  <si>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</si>
  <si>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</si>
  <si>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</si>
  <si>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طبيب
</t>
    </r>
    <r>
      <rPr>
        <b/>
        <sz val="8"/>
        <rFont val="Arial"/>
        <family val="2"/>
      </rPr>
      <t>Phy</t>
    </r>
  </si>
  <si>
    <r>
      <t xml:space="preserve">قطريات
</t>
    </r>
    <r>
      <rPr>
        <b/>
        <sz val="8"/>
        <rFont val="Arial"/>
        <family val="2"/>
      </rPr>
      <t>Qataris</t>
    </r>
  </si>
  <si>
    <r>
      <t xml:space="preserve">غير قطريات
</t>
    </r>
    <r>
      <rPr>
        <b/>
        <sz val="8"/>
        <rFont val="Arial"/>
        <family val="2"/>
      </rPr>
      <t>Non-Qataris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</si>
  <si>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</si>
  <si>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</si>
  <si>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</si>
  <si>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t xml:space="preserve">قطريون
</t>
    </r>
    <r>
      <rPr>
        <b/>
        <sz val="8"/>
        <rFont val="Arial"/>
        <family val="2"/>
      </rPr>
      <t>Qataris</t>
    </r>
  </si>
  <si>
    <r>
      <t xml:space="preserve">غير قطريين
</t>
    </r>
    <r>
      <rPr>
        <b/>
        <sz val="8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</si>
  <si>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</si>
  <si>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</si>
  <si>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</si>
  <si>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</si>
  <si>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</si>
  <si>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</si>
  <si>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غير مبين
</t>
    </r>
    <r>
      <rPr>
        <sz val="8"/>
        <rFont val="Arial"/>
        <family val="2"/>
      </rPr>
      <t>Not Stated</t>
    </r>
  </si>
  <si>
    <r>
      <t xml:space="preserve">جامعة فما فوق
</t>
    </r>
    <r>
      <rPr>
        <sz val="8"/>
        <rFont val="Arial"/>
        <family val="2"/>
      </rPr>
      <t>University And Above</t>
    </r>
  </si>
  <si>
    <r>
      <t xml:space="preserve">دون الجامعة
</t>
    </r>
    <r>
      <rPr>
        <sz val="8"/>
        <rFont val="Arial"/>
        <family val="2"/>
      </rPr>
      <t>Pre_Univ.</t>
    </r>
  </si>
  <si>
    <r>
      <t xml:space="preserve">ثانوية
</t>
    </r>
    <r>
      <rPr>
        <sz val="8"/>
        <rFont val="Arial"/>
        <family val="2"/>
      </rPr>
      <t>Secondary</t>
    </r>
  </si>
  <si>
    <r>
      <t xml:space="preserve">إعدادية
</t>
    </r>
    <r>
      <rPr>
        <sz val="8"/>
        <rFont val="Arial"/>
        <family val="2"/>
      </rPr>
      <t>Preparatory</t>
    </r>
  </si>
  <si>
    <r>
      <t xml:space="preserve">إبتدائية
</t>
    </r>
    <r>
      <rPr>
        <sz val="8"/>
        <rFont val="Arial"/>
        <family val="2"/>
      </rPr>
      <t>Primary</t>
    </r>
  </si>
  <si>
    <r>
      <t xml:space="preserve">يقرأ ويكتب
</t>
    </r>
    <r>
      <rPr>
        <sz val="8"/>
        <rFont val="Arial"/>
        <family val="2"/>
      </rPr>
      <t>Read &amp; Write</t>
    </r>
  </si>
  <si>
    <r>
      <t xml:space="preserve">أمى
</t>
    </r>
    <r>
      <rPr>
        <sz val="8"/>
        <rFont val="Arial"/>
        <family val="2"/>
      </rPr>
      <t>Illiter.</t>
    </r>
  </si>
  <si>
    <r>
      <t xml:space="preserve"> الحالة التعليمية للأب </t>
    </r>
    <r>
      <rPr>
        <b/>
        <sz val="8"/>
        <rFont val="Arial"/>
        <family val="2"/>
      </rPr>
      <t>Educational Status Of Father</t>
    </r>
  </si>
  <si>
    <r>
      <t xml:space="preserve">عرب أخرون </t>
    </r>
    <r>
      <rPr>
        <b/>
        <sz val="10"/>
        <rFont val="Arial"/>
        <family val="2"/>
      </rPr>
      <t>OTHER ARABS</t>
    </r>
  </si>
  <si>
    <r>
      <t xml:space="preserve">أجانب </t>
    </r>
    <r>
      <rPr>
        <b/>
        <sz val="10"/>
        <rFont val="Arial"/>
        <family val="2"/>
      </rPr>
      <t>FOREIGNERS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</si>
  <si>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</si>
  <si>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</si>
  <si>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</si>
  <si>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</si>
  <si>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</si>
  <si>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</si>
  <si>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</si>
  <si>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</si>
  <si>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</si>
  <si>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</si>
  <si>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</si>
  <si>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</si>
  <si>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</si>
  <si>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r>
      <t>بدون مهنة</t>
    </r>
    <r>
      <rPr>
        <b/>
        <vertAlign val="superscript"/>
        <sz val="11"/>
        <rFont val="Arial"/>
        <family val="2"/>
      </rPr>
      <t xml:space="preserve">  (1)</t>
    </r>
  </si>
  <si>
    <t>(2) تشمل الأباء الذين يبحثون عن عمل وغير النشطين اقتصاديا</t>
  </si>
  <si>
    <t>العمال المهرة في الزراعة وصيد الاسماك</t>
  </si>
  <si>
    <t>مشغلو الالات والمعدات ومجمعوها</t>
  </si>
  <si>
    <r>
      <t>No Occupation</t>
    </r>
    <r>
      <rPr>
        <b/>
        <vertAlign val="superscript"/>
        <sz val="11"/>
        <rFont val="Arial"/>
        <family val="2"/>
      </rPr>
      <t>(1)</t>
    </r>
  </si>
  <si>
    <t>Elementary Occupations</t>
  </si>
  <si>
    <t>Skilled Agricultural And Fishery Workers</t>
  </si>
  <si>
    <t>Plant And Machine Operators And Assemblers</t>
  </si>
  <si>
    <r>
      <rPr>
        <b/>
        <sz val="8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</si>
  <si>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t>مجموع
G.T</t>
  </si>
  <si>
    <r>
      <t xml:space="preserve">غير القطريين </t>
    </r>
    <r>
      <rPr>
        <b/>
        <sz val="8"/>
        <rFont val="Arial"/>
        <family val="2"/>
      </rPr>
      <t>Non-Qataris</t>
    </r>
  </si>
  <si>
    <r>
      <rPr>
        <b/>
        <sz val="10"/>
        <rFont val="Arial"/>
        <family val="2"/>
      </rPr>
      <t>القطريون</t>
    </r>
    <r>
      <rPr>
        <b/>
        <sz val="11"/>
        <rFont val="Arial"/>
        <family val="2"/>
      </rPr>
      <t xml:space="preserve"> </t>
    </r>
    <r>
      <rPr>
        <b/>
        <sz val="8"/>
        <rFont val="Arial"/>
        <family val="2"/>
      </rPr>
      <t>Qataris</t>
    </r>
  </si>
  <si>
    <r>
      <t xml:space="preserve">المجموع </t>
    </r>
    <r>
      <rPr>
        <b/>
        <sz val="8"/>
        <rFont val="Arial"/>
        <family val="2"/>
      </rPr>
      <t>Total</t>
    </r>
  </si>
  <si>
    <r>
      <t xml:space="preserve">لم يتزوج
</t>
    </r>
    <r>
      <rPr>
        <sz val="8"/>
        <rFont val="Arial"/>
        <family val="2"/>
      </rPr>
      <t>Never mar.</t>
    </r>
  </si>
  <si>
    <r>
      <t xml:space="preserve">متزوج
</t>
    </r>
    <r>
      <rPr>
        <sz val="8"/>
        <rFont val="Arial"/>
        <family val="2"/>
      </rPr>
      <t>Married</t>
    </r>
  </si>
  <si>
    <r>
      <t xml:space="preserve">مطلق
</t>
    </r>
    <r>
      <rPr>
        <sz val="8"/>
        <rFont val="Arial"/>
        <family val="2"/>
      </rPr>
      <t>Divorced</t>
    </r>
  </si>
  <si>
    <r>
      <t xml:space="preserve">أرمل
</t>
    </r>
    <r>
      <rPr>
        <sz val="8"/>
        <rFont val="Arial"/>
        <family val="2"/>
      </rPr>
      <t>Widowed</t>
    </r>
  </si>
  <si>
    <r>
      <t xml:space="preserve">غير مبين
</t>
    </r>
    <r>
      <rPr>
        <sz val="8"/>
        <rFont val="Arial"/>
        <family val="2"/>
      </rPr>
      <t>Not Stat.</t>
    </r>
  </si>
  <si>
    <r>
      <t xml:space="preserve">الحالة الزواجية </t>
    </r>
    <r>
      <rPr>
        <b/>
        <sz val="8"/>
        <rFont val="Arial"/>
        <family val="2"/>
      </rPr>
      <t>Marital Status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</si>
  <si>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</si>
  <si>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</si>
  <si>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</si>
  <si>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</si>
  <si>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</si>
  <si>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</si>
  <si>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</si>
  <si>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</si>
  <si>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</si>
  <si>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</si>
  <si>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</si>
  <si>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</si>
  <si>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</si>
  <si>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</si>
  <si>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</si>
  <si>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</si>
  <si>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</si>
  <si>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</si>
  <si>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</si>
  <si>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</si>
  <si>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</si>
  <si>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</si>
  <si>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</si>
  <si>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nervous system</t>
  </si>
  <si>
    <t>Diseases of the digestive system</t>
  </si>
  <si>
    <t>Diseases of the skin and subcutaneous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</si>
  <si>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</si>
  <si>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</si>
  <si>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</si>
  <si>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</si>
  <si>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</si>
  <si>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</si>
  <si>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r>
      <t xml:space="preserve">ديسمبر
</t>
    </r>
    <r>
      <rPr>
        <sz val="8"/>
        <rFont val="Arial"/>
        <family val="2"/>
      </rPr>
      <t>DEC.</t>
    </r>
  </si>
  <si>
    <r>
      <t xml:space="preserve">نوفمبر
</t>
    </r>
    <r>
      <rPr>
        <sz val="8"/>
        <rFont val="Arial"/>
        <family val="2"/>
      </rPr>
      <t>NOV.</t>
    </r>
  </si>
  <si>
    <r>
      <t xml:space="preserve">اكتوبر
</t>
    </r>
    <r>
      <rPr>
        <sz val="8"/>
        <rFont val="Arial"/>
        <family val="2"/>
      </rPr>
      <t>OCT.</t>
    </r>
  </si>
  <si>
    <r>
      <t xml:space="preserve">سبتمبر
</t>
    </r>
    <r>
      <rPr>
        <sz val="8"/>
        <rFont val="Arial"/>
        <family val="2"/>
      </rPr>
      <t>SEP.</t>
    </r>
  </si>
  <si>
    <r>
      <t xml:space="preserve">اغسطس
</t>
    </r>
    <r>
      <rPr>
        <sz val="8"/>
        <rFont val="Arial"/>
        <family val="2"/>
      </rPr>
      <t>AUG.</t>
    </r>
  </si>
  <si>
    <r>
      <t xml:space="preserve">يوليو
</t>
    </r>
    <r>
      <rPr>
        <sz val="8"/>
        <rFont val="Arial"/>
        <family val="2"/>
      </rPr>
      <t>JUL.</t>
    </r>
  </si>
  <si>
    <r>
      <t xml:space="preserve">يونيو
</t>
    </r>
    <r>
      <rPr>
        <sz val="8"/>
        <rFont val="Arial"/>
        <family val="2"/>
      </rPr>
      <t>JUN.</t>
    </r>
  </si>
  <si>
    <r>
      <t xml:space="preserve">مايو
</t>
    </r>
    <r>
      <rPr>
        <sz val="8"/>
        <rFont val="Arial"/>
        <family val="2"/>
      </rPr>
      <t>MAY.</t>
    </r>
  </si>
  <si>
    <r>
      <t xml:space="preserve">ابريل
</t>
    </r>
    <r>
      <rPr>
        <sz val="8"/>
        <rFont val="Arial"/>
        <family val="2"/>
      </rPr>
      <t>APR.</t>
    </r>
  </si>
  <si>
    <r>
      <t xml:space="preserve">مارس
</t>
    </r>
    <r>
      <rPr>
        <sz val="8"/>
        <rFont val="Arial"/>
        <family val="2"/>
      </rPr>
      <t>MAR.</t>
    </r>
  </si>
  <si>
    <r>
      <t xml:space="preserve">فبراير
</t>
    </r>
    <r>
      <rPr>
        <sz val="8"/>
        <rFont val="Arial"/>
        <family val="2"/>
      </rPr>
      <t>FEB.</t>
    </r>
  </si>
  <si>
    <r>
      <t xml:space="preserve">يناير
</t>
    </r>
    <r>
      <rPr>
        <sz val="8"/>
        <rFont val="Arial"/>
        <family val="2"/>
      </rPr>
      <t>JAN.</t>
    </r>
  </si>
  <si>
    <r>
      <t xml:space="preserve">مجموع
</t>
    </r>
    <r>
      <rPr>
        <b/>
        <sz val="9"/>
        <rFont val="Arial"/>
        <family val="2"/>
      </rPr>
      <t>T</t>
    </r>
  </si>
  <si>
    <r>
      <t xml:space="preserve">مجموع
</t>
    </r>
    <r>
      <rPr>
        <b/>
        <sz val="8"/>
        <rFont val="Arial"/>
        <family val="2"/>
      </rPr>
      <t>T</t>
    </r>
  </si>
  <si>
    <r>
      <t>المجموع العام
G.</t>
    </r>
    <r>
      <rPr>
        <b/>
        <sz val="8"/>
        <rFont val="Arial"/>
        <family val="2"/>
      </rPr>
      <t>T</t>
    </r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</si>
  <si>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</si>
  <si>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م. عام
</t>
    </r>
    <r>
      <rPr>
        <b/>
        <sz val="8"/>
        <rFont val="Arial"/>
        <family val="2"/>
      </rPr>
      <t>G.Total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</si>
  <si>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</si>
  <si>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</si>
  <si>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Totla</t>
    </r>
  </si>
  <si>
    <r>
      <rPr>
        <b/>
        <sz val="8"/>
        <rFont val="Arial"/>
        <family val="2"/>
      </rPr>
      <t>Total</t>
    </r>
    <r>
      <rPr>
        <b/>
        <sz val="10"/>
        <rFont val="Arial"/>
        <family val="2"/>
      </rPr>
      <t xml:space="preserve">  المجموع</t>
    </r>
  </si>
  <si>
    <r>
      <t xml:space="preserve">المجموع
</t>
    </r>
    <r>
      <rPr>
        <sz val="8"/>
        <rFont val="Arial"/>
        <family val="2"/>
      </rPr>
      <t>Total</t>
    </r>
  </si>
  <si>
    <r>
      <t>نسبة الحالة التعليمية للأم</t>
    </r>
    <r>
      <rPr>
        <sz val="10"/>
        <rFont val="Arial"/>
        <family val="2"/>
        <charset val="178"/>
      </rPr>
      <t xml:space="preserve">
</t>
    </r>
    <r>
      <rPr>
        <sz val="8"/>
        <rFont val="Arial"/>
        <family val="2"/>
        <charset val="178"/>
      </rPr>
      <t>Percentage Educational Status of Mother</t>
    </r>
  </si>
  <si>
    <r>
      <t xml:space="preserve">المجموع
</t>
    </r>
    <r>
      <rPr>
        <sz val="8"/>
        <rFont val="Arial"/>
        <family val="2"/>
        <charset val="178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</si>
  <si>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</si>
  <si>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 xml:space="preserve">المجموع
 </t>
    </r>
    <r>
      <rPr>
        <b/>
        <sz val="8"/>
        <rFont val="Arial"/>
        <family val="2"/>
      </rPr>
      <t>Total</t>
    </r>
  </si>
  <si>
    <r>
      <t xml:space="preserve">نسبة الذكور </t>
    </r>
    <r>
      <rPr>
        <b/>
        <sz val="8"/>
        <rFont val="Arial"/>
        <family val="2"/>
      </rPr>
      <t>M %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</si>
  <si>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</si>
  <si>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 xml:space="preserve"> الدوحة 
DOHA</t>
  </si>
  <si>
    <t xml:space="preserve"> الوكرة 
AL WAKRA</t>
  </si>
  <si>
    <t xml:space="preserve">الريان 
AL RAYYAN </t>
  </si>
  <si>
    <t xml:space="preserve">ام صلال 
UMM SALAL </t>
  </si>
  <si>
    <t xml:space="preserve"> الخور
AL KHOR</t>
  </si>
  <si>
    <t xml:space="preserve"> الشمال 
AL SHAMAL</t>
  </si>
  <si>
    <t xml:space="preserve"> الظعاين 
AL DAYYEN</t>
  </si>
  <si>
    <t>قطريون
Qataris</t>
  </si>
  <si>
    <t>غير قطريين
Non-Qataris</t>
  </si>
  <si>
    <t>عرب آخرون
Other Arabs</t>
  </si>
  <si>
    <t>أجانب
Foreigners</t>
  </si>
  <si>
    <t>تقرا وتكتب
Read/Write</t>
  </si>
  <si>
    <t>ابتدائية
Primary</t>
  </si>
  <si>
    <t>اعدادية
Preparatory</t>
  </si>
  <si>
    <t xml:space="preserve">قطريات
Qataris
</t>
  </si>
  <si>
    <t>غير قطريات
Non-Qataris</t>
  </si>
  <si>
    <t xml:space="preserve">قطريون
Qataris
</t>
  </si>
  <si>
    <t>غير قطرين
Non-Qataris</t>
  </si>
  <si>
    <t xml:space="preserve">امراض الجهاز البولي التناسلي </t>
  </si>
  <si>
    <t xml:space="preserve">التشوهات الخلقية والعاهات والشذوذ الكروموسومي
</t>
  </si>
  <si>
    <t xml:space="preserve">Diseases of the circulatory system
</t>
  </si>
  <si>
    <t xml:space="preserve">Diseases of the respiratory system
</t>
  </si>
  <si>
    <t>مجموع المشتغلات</t>
  </si>
  <si>
    <t>الوفيات المسجلة حسب الجنسية والنوع والعمر</t>
  </si>
  <si>
    <t>الوفيات المسجلة للقطريين حسب مكان الوفاة والنوع</t>
  </si>
  <si>
    <t>الوفيات المسجلة حسب الجنسية والنوع واحاد 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</si>
  <si>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</si>
  <si>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</si>
  <si>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</si>
  <si>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المواليد أحياء المسجلون حسب الجنسية والنوع ووزن المولود</t>
  </si>
  <si>
    <t>الوفيات المسجلة للقطريين حسب مكان الوفاة والفئة العمرية والنوع</t>
  </si>
  <si>
    <t>معدل وفيات الأطفال الرضع حسب الجنسية والنوع</t>
  </si>
  <si>
    <t>معدل وفيات الأطفال أقل من (5) سنوات حسب الجنسية والنوع</t>
  </si>
  <si>
    <t xml:space="preserve">                 الجنسية والنوع
 السنة</t>
  </si>
  <si>
    <t>معدل وفيات الأطفال حسب الجنسية والنوع</t>
  </si>
  <si>
    <t>Child Mortality Rate by Nationality &amp; Gender</t>
  </si>
  <si>
    <t>REGISTERED LIVE BIRTHS  BY NATIONALITY AND GENDER</t>
  </si>
  <si>
    <t>المواليد احياء المسجلون حسب الجنسية والنوع والبلدية</t>
  </si>
  <si>
    <t xml:space="preserve">                 الجنسية والنوع
 البلدية</t>
  </si>
  <si>
    <t xml:space="preserve">REGISTERED LIVE BIRTHS BY NATIONALITY, GENDER &amp; MUNICIPALITY </t>
  </si>
  <si>
    <t>REGISTERED LIVE BIRTHS BY MONTH, MUNICIPALITY &amp; GENDER</t>
  </si>
  <si>
    <t>النوع</t>
  </si>
  <si>
    <t>Gender</t>
  </si>
  <si>
    <t>REGISTERED LIVE BIRTHS  BY GENDER AND NATIONALITY</t>
  </si>
  <si>
    <r>
      <rPr>
        <b/>
        <sz val="10"/>
        <rFont val="Arial"/>
        <family val="2"/>
      </rPr>
      <t>أقل من</t>
    </r>
    <r>
      <rPr>
        <b/>
        <sz val="11"/>
        <rFont val="Arial"/>
        <family val="2"/>
      </rPr>
      <t xml:space="preserve"> 20</t>
    </r>
  </si>
  <si>
    <t>أقل من 20
Less than 20</t>
  </si>
  <si>
    <t xml:space="preserve">                       الجنسية والنوع
 فئة عمر الأم </t>
  </si>
  <si>
    <t>أقل من 20</t>
  </si>
  <si>
    <t>less than 20</t>
  </si>
  <si>
    <t>REGISTERED LIVE BIRTHS BY NATIONALITY, GENDER &amp; BIRTH WEIGHT</t>
  </si>
  <si>
    <t xml:space="preserve"> الوفيات المسجلة حسب الجنسية والنوع</t>
  </si>
  <si>
    <t xml:space="preserve">                  الجنسية والنوع
 السنة</t>
  </si>
  <si>
    <t>REGISTERED DEATHS BY NATIONALITY AND GENDER</t>
  </si>
  <si>
    <t xml:space="preserve">                Nationality &amp; Gender
  Year                     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</si>
  <si>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</si>
  <si>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</si>
  <si>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</si>
  <si>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</si>
  <si>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</si>
  <si>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الوفيات المسجلة (15 سنة فاكثر) حسب الحالة الزواجية وفئة العمر والنوع</t>
  </si>
  <si>
    <t>REGISTERED DEATHS (15 YEARS OLD AND OVER)
BY MARITAL STATUS, AGE GROUP AND GENDER</t>
  </si>
  <si>
    <t>REGISTERED DEATHS (15 YEARS OLD AND OVER)
BY MARITAL STATUS, AGE GROUP AND Gender</t>
  </si>
  <si>
    <t>REGISTERED DEATHS BY GENDER AND NATIONALITY</t>
  </si>
  <si>
    <t>الوفيات المسجلة (15 عام فاكثر) حسب المهنة وفئة العمر والنوع</t>
  </si>
  <si>
    <t>Registered Deaths (15 Years And Over) By Occupation, Age Group And Gender</t>
  </si>
  <si>
    <t>(الوفيات المسجلة حسب الجنسية والنوع وسبب الوفاة ( المراجعة العاشرة القائمة الاساسية</t>
  </si>
  <si>
    <t>REGISTERED DEATHS BY NATIONALITY, GENDER AND CAUSE OF DEATH (ICD 10 BASIC LIST)</t>
  </si>
  <si>
    <t xml:space="preserve">               الجنسية والنوع
 السنة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</si>
  <si>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</si>
  <si>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</si>
  <si>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</si>
  <si>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>النسب المئوية للوفيات المسجلة حسب الجنسية والنوع وسبب الوفاة ( المراجعة العاشرة القائمة الاساسية)</t>
  </si>
  <si>
    <t xml:space="preserve">  </t>
  </si>
  <si>
    <t xml:space="preserve">             Nationality &amp; Gender 
  Municipality                     </t>
  </si>
  <si>
    <r>
      <t xml:space="preserve"> </t>
    </r>
    <r>
      <rPr>
        <b/>
        <sz val="8"/>
        <rFont val="Arial"/>
        <family val="2"/>
      </rPr>
      <t>Duration of Marriage (In Years)</t>
    </r>
    <r>
      <rPr>
        <b/>
        <sz val="10"/>
        <rFont val="Arial"/>
        <family val="2"/>
      </rPr>
      <t xml:space="preserve"> مدة الحياة الزواجية بالسنوات</t>
    </r>
  </si>
  <si>
    <r>
      <t xml:space="preserve">نسبة الحالة التعليمية للأم
</t>
    </r>
    <r>
      <rPr>
        <b/>
        <sz val="8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</si>
  <si>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And Above</t>
    </r>
  </si>
  <si>
    <r>
      <t xml:space="preserve">دون الجامعة
</t>
    </r>
    <r>
      <rPr>
        <b/>
        <sz val="8"/>
        <rFont val="Arial"/>
        <family val="2"/>
      </rPr>
      <t>Pre_Univ.</t>
    </r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</si>
  <si>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</si>
  <si>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</si>
  <si>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</si>
  <si>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</si>
  <si>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r>
      <t xml:space="preserve">أمى
</t>
    </r>
    <r>
      <rPr>
        <b/>
        <sz val="8"/>
        <rFont val="Arial"/>
        <family val="2"/>
      </rPr>
      <t>Illiter.</t>
    </r>
  </si>
  <si>
    <t>إناث</t>
  </si>
  <si>
    <t>قطريون QATARIES</t>
  </si>
  <si>
    <t>غير قطريين NON-QATARIES</t>
  </si>
  <si>
    <t>المجموع TOTAL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</si>
  <si>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</si>
  <si>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</si>
  <si>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</si>
  <si>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</si>
  <si>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</si>
  <si>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</si>
  <si>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>Table No (11-3)</t>
  </si>
  <si>
    <t xml:space="preserve"> Total</t>
  </si>
  <si>
    <t>المجموع
Total</t>
  </si>
  <si>
    <t xml:space="preserve"> Age Group(In Years) (فئة العمر (بالسنوات</t>
  </si>
  <si>
    <r>
      <t xml:space="preserve">غير مبين
</t>
    </r>
    <r>
      <rPr>
        <sz val="10"/>
        <rFont val="Arial"/>
        <family val="2"/>
        <charset val="178"/>
      </rPr>
      <t>Not Stated</t>
    </r>
  </si>
  <si>
    <t xml:space="preserve"> Age Group (In Years) (فئة العمر  (بالسنوات</t>
  </si>
  <si>
    <t xml:space="preserve"> Age Group (In Years) (فئة العمر (بالسنوات</t>
  </si>
  <si>
    <t>مجموع المشتغلون</t>
  </si>
  <si>
    <r>
      <t>بدون مهنة</t>
    </r>
    <r>
      <rPr>
        <b/>
        <vertAlign val="superscript"/>
        <sz val="9"/>
        <rFont val="Arial"/>
        <family val="2"/>
        <charset val="178"/>
      </rPr>
      <t xml:space="preserve"> (2)</t>
    </r>
  </si>
  <si>
    <t xml:space="preserve">             Nationality &amp; Gender 
 Year                     </t>
  </si>
  <si>
    <t>المجموع العام</t>
  </si>
  <si>
    <t xml:space="preserve">Appendices: </t>
  </si>
  <si>
    <t xml:space="preserve">                                              Year
Nationality &amp; Rate</t>
  </si>
  <si>
    <t>Infant Mortality Rate by Nationality &amp; Gender</t>
  </si>
  <si>
    <t>اقل من 20  Less than 20</t>
  </si>
  <si>
    <t>5 - 9</t>
  </si>
  <si>
    <t>10 - 14</t>
  </si>
  <si>
    <t>25 +</t>
  </si>
  <si>
    <t>* تم اضافة بيانات فاقدي القيد على هذا الجدول</t>
  </si>
  <si>
    <t xml:space="preserve">                     Nationality &amp;Gender 
  Year                     </t>
  </si>
  <si>
    <t>5000+</t>
  </si>
  <si>
    <t>أقل من 1000</t>
  </si>
  <si>
    <t>less than 1000</t>
  </si>
  <si>
    <t>1000-1499</t>
  </si>
  <si>
    <t>3000-3499</t>
  </si>
  <si>
    <t>3500-3999</t>
  </si>
  <si>
    <t>4000-4499</t>
  </si>
  <si>
    <t>4500-4999</t>
  </si>
  <si>
    <t>&lt;5</t>
  </si>
  <si>
    <t>85&amp;+</t>
  </si>
  <si>
    <t>A40-41</t>
  </si>
  <si>
    <t>Septicemia</t>
  </si>
  <si>
    <t>B15-B19</t>
  </si>
  <si>
    <t>Viral hepatitis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</si>
  <si>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</si>
  <si>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</si>
  <si>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</si>
  <si>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</si>
  <si>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</si>
  <si>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</si>
  <si>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</si>
  <si>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</si>
  <si>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</si>
  <si>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</si>
  <si>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</si>
  <si>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</si>
  <si>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</si>
  <si>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</si>
  <si>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</si>
  <si>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</si>
  <si>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</si>
  <si>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C53</t>
  </si>
  <si>
    <t>Malignant neoplasm of cervix uteri</t>
  </si>
  <si>
    <t>C54-55</t>
  </si>
  <si>
    <t>Malignant neoplasm of other &amp; unspecified parts of uterus</t>
  </si>
  <si>
    <t>C56</t>
  </si>
  <si>
    <t>Malignant neoplasm of Ovary</t>
  </si>
  <si>
    <t>C61</t>
  </si>
  <si>
    <t>Malignant neoplasm of prostate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</si>
  <si>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</si>
  <si>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</si>
  <si>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</si>
  <si>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</si>
  <si>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</si>
  <si>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</si>
  <si>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</si>
  <si>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</si>
  <si>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</si>
  <si>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</si>
  <si>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D50-64</t>
  </si>
  <si>
    <t>Anaemias</t>
  </si>
  <si>
    <t>D65-89</t>
  </si>
  <si>
    <t>E10-14</t>
  </si>
  <si>
    <t>Diabetes mellitus</t>
  </si>
  <si>
    <t xml:space="preserve"> Remainder of Diseases of the  nervous system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</si>
  <si>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</si>
  <si>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</si>
  <si>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</si>
  <si>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</si>
  <si>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</si>
  <si>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</si>
  <si>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</si>
  <si>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</si>
  <si>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I70</t>
  </si>
  <si>
    <t>Atherosclerosis</t>
  </si>
  <si>
    <t>I71-99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</si>
  <si>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</si>
  <si>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</si>
  <si>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</si>
  <si>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</si>
  <si>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</si>
  <si>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</si>
  <si>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</si>
  <si>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</si>
  <si>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</si>
  <si>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K70-76</t>
  </si>
  <si>
    <t xml:space="preserve"> diseases of the liver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</si>
  <si>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</si>
  <si>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</si>
  <si>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</si>
  <si>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</si>
  <si>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</si>
  <si>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</si>
  <si>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</si>
  <si>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</si>
  <si>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</si>
  <si>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</si>
  <si>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Accidental Drowning/Submersion</t>
  </si>
  <si>
    <t>X00-09</t>
  </si>
  <si>
    <t>Exposure to smoke, fire and flames</t>
  </si>
  <si>
    <t>X40-49</t>
  </si>
  <si>
    <t>Accidental poisoning by and exposure to noxious substances</t>
  </si>
  <si>
    <t>X60-84</t>
  </si>
  <si>
    <t>X85-Y09</t>
  </si>
  <si>
    <t>Assault</t>
  </si>
  <si>
    <t>W20-W64,W75-W99,X10-X39,X50-X59,Y10-Y89</t>
  </si>
  <si>
    <t xml:space="preserve">All other  external causes </t>
  </si>
  <si>
    <t>P22</t>
  </si>
  <si>
    <t>Respiratory distress of newborn</t>
  </si>
  <si>
    <t>Other respiratory conditions of newborn</t>
  </si>
  <si>
    <t>Q00-Q02,Q04,Q06-Q07</t>
  </si>
  <si>
    <t>Q10-Q18,Q30-Q89</t>
  </si>
  <si>
    <t>Other congenital malformations</t>
  </si>
  <si>
    <t>R00-R94,R96-R99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</si>
  <si>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</si>
  <si>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</si>
  <si>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</si>
  <si>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</si>
  <si>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اسباب الوفاة</t>
  </si>
  <si>
    <t>Table No. (13-3)</t>
  </si>
  <si>
    <t>أسباب الوفاة</t>
  </si>
  <si>
    <t>CHAPTER ONE: VITAL INDICATORS</t>
  </si>
  <si>
    <t>CHAPTER TWO: LIVE BIRTHS</t>
  </si>
  <si>
    <t>الباب الثاني : المواليــــد الأحياء</t>
  </si>
  <si>
    <t>الباب الأول : المؤشرات الحيوية</t>
  </si>
  <si>
    <t xml:space="preserve">Registered Live Births by Gender and Mother's Nationality and Age Group </t>
  </si>
  <si>
    <t>2. Notification of Stillbirth</t>
  </si>
  <si>
    <t>1. Notification of Live Birth</t>
  </si>
  <si>
    <t>Figure</t>
  </si>
  <si>
    <t xml:space="preserve">
فهرس الرسوم البيانية                                                      List of Figures</t>
  </si>
  <si>
    <r>
      <t>رقم الشكل
Figure</t>
    </r>
    <r>
      <rPr>
        <b/>
        <sz val="8"/>
        <rFont val="Arial"/>
        <family val="2"/>
      </rPr>
      <t xml:space="preserve"> No.</t>
    </r>
  </si>
  <si>
    <t>GENERAL FERTILITY RATE  PER 1000 WOMEN</t>
  </si>
  <si>
    <t>AVERAGE AGE OF CHILD BEARING</t>
  </si>
  <si>
    <t>Crude Birth and Death Rates, Natural Increase Rate, Maternal Mortality Rate 
And Rate Of Deliveries Under Medical Supervision</t>
  </si>
  <si>
    <t>Rate of Deliveries Under Medical Supervision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</si>
  <si>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</si>
  <si>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</si>
  <si>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</si>
  <si>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</si>
  <si>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r>
      <t xml:space="preserve"> 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</si>
  <si>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t>الوفيات
Deaths</t>
  </si>
  <si>
    <t>الزيادة الطبيعية
Natural Increase</t>
  </si>
  <si>
    <t>المواليد الأحياء فاقدو القيد حسب الجنسية والنوع</t>
  </si>
  <si>
    <t>نسبة النوع Gender Ratio</t>
  </si>
  <si>
    <t>* This table includes non-registered live births data</t>
  </si>
  <si>
    <t xml:space="preserve">Non-Registered Live births by Nationality &amp; Gender </t>
  </si>
  <si>
    <t>Registered Live Births by Nationality, Gender and Gender Ratio at Birth*</t>
  </si>
  <si>
    <t>المواليد الاحياء المسجلون حسب الجنسية والنوع</t>
  </si>
  <si>
    <t>AL DHAAYEN</t>
  </si>
  <si>
    <t>OVERSEAS</t>
  </si>
  <si>
    <t>المواليد الأحياء المسجلون حسب الشهر والبلدية والنوع</t>
  </si>
  <si>
    <t>AL DHAYYEN</t>
  </si>
  <si>
    <t>المواليد الأحياء المسجلون حسب الجنسية ونوع الولادة والبلدية</t>
  </si>
  <si>
    <t>المواليد الأحياء المسجلون حسب الجنسية وصفة القائم بالتوليد والبلدية ومكان الولادة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</si>
  <si>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</si>
  <si>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</si>
  <si>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</si>
  <si>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REGISTERED LIVE BIRTHS BY NATIONALITY, GENDER &amp; MOTHER'S AGE GROUP</t>
  </si>
  <si>
    <t>Mother's Age Group  (Years)</t>
  </si>
  <si>
    <t>المواليد الأحياء المسجلون حسب جنسية الأم وفئة عمرها ونوع المولود</t>
  </si>
  <si>
    <t xml:space="preserve">                Nationality  &amp; Gender 
  Mother's Age Group                      </t>
  </si>
  <si>
    <t>المواليد الأحياء المسجلون حسب مدة الحياة الزواجية وفئة عمر الأم</t>
  </si>
  <si>
    <t>REGISTERED LIVE BIRTHS BY DURATION OF MARRIAGE &amp; MOTHER'S AGE GROUP</t>
  </si>
  <si>
    <r>
      <t xml:space="preserve"> </t>
    </r>
    <r>
      <rPr>
        <b/>
        <sz val="8"/>
        <rFont val="Arial"/>
        <family val="2"/>
      </rPr>
      <t>Duration of Marriage (Years)</t>
    </r>
    <r>
      <rPr>
        <b/>
        <sz val="10"/>
        <rFont val="Arial"/>
        <family val="2"/>
      </rPr>
      <t xml:space="preserve"> مدة الحياة الزواجية بالسنوات</t>
    </r>
  </si>
  <si>
    <t>Mother's Age Group (Years)</t>
  </si>
  <si>
    <t xml:space="preserve"> Duration of Marriage (Years) مدة الحياة الزواجية بالسنوات</t>
  </si>
  <si>
    <t>المواليد الأحياء المسجلون حسب فئة عمر الأم وترتيب المولود</t>
  </si>
  <si>
    <t>REGISTERED LIVE BIRTHS BY MOTHER'S AGE GROUP &amp; BIRTH ORDER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</si>
  <si>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</si>
  <si>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</si>
  <si>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</si>
  <si>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REGISTERED LIVE BIRTHS BY MOTHER'S AGE GROUP &amp; EDUCATIONAL STATUS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</si>
  <si>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</rPr>
      <t xml:space="preserve"> (فئة عمر الأم (بالسنوات</t>
    </r>
  </si>
  <si>
    <t>المواليد الأحياء المسجلون حسب فئة عمر الأم ومهنتها وجنسيتها</t>
  </si>
  <si>
    <t>REGISTERED LIVE BIRTHS BY MOTEHR'S AGE GROUP, OCCUPATION &amp; NATIONALITY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</si>
  <si>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</si>
  <si>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</si>
  <si>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</si>
  <si>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</si>
  <si>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Those who have not been classified by occupation</t>
  </si>
  <si>
    <t>Total Workers</t>
  </si>
  <si>
    <t>(2) INCLUDING MOTHERS WHO ARE SEEKING WORK AND ECONOMICALLY NON-ACTIVE</t>
  </si>
  <si>
    <t>REGISTERED LIVE BIRTHS BY FATHER'S AGE GROUP, OCCUPATION &amp; NATIONALITY</t>
  </si>
  <si>
    <t>المواليد الأحياء المسجلون حسب فئة عمر الأب ومهنته وجنسيته</t>
  </si>
  <si>
    <t>Father's Occupation</t>
  </si>
  <si>
    <t>(1) INCLUDING FATHERS WHO ARE SEEKING WORK AND ECONOMICALLY NON-ACTIVE</t>
  </si>
  <si>
    <t>Registered Qatari Deaths by Place of Death, Age Group &amp; Gender</t>
  </si>
  <si>
    <r>
      <rPr>
        <b/>
        <sz val="8"/>
        <rFont val="Arial"/>
        <family val="2"/>
      </rPr>
      <t>Overseas</t>
    </r>
    <r>
      <rPr>
        <b/>
        <sz val="10"/>
        <rFont val="Arial"/>
        <family val="2"/>
      </rPr>
      <t xml:space="preserve"> </t>
    </r>
    <r>
      <rPr>
        <b/>
        <sz val="11"/>
        <rFont val="Arial"/>
        <family val="2"/>
      </rPr>
      <t>خارج الدولة</t>
    </r>
  </si>
  <si>
    <t>Registered Qatari Deaths by Place of Death &amp; Gender</t>
  </si>
  <si>
    <t>QATARI DEATHS OVERSEAS BY AGE GROUPS&amp; GENDER</t>
  </si>
  <si>
    <t xml:space="preserve">وفيات القطريين خارج الدولة حسب الفئات العمرية والنوع </t>
  </si>
  <si>
    <t>REGISTERED DEATHS BY NATIONALITY, GENDER
AND SINGLE YEAR OF AGE</t>
  </si>
  <si>
    <t>Single Year
of Age</t>
  </si>
  <si>
    <t xml:space="preserve">  Other GCC Countries </t>
  </si>
  <si>
    <r>
      <t xml:space="preserve">No Occupation </t>
    </r>
    <r>
      <rPr>
        <b/>
        <vertAlign val="superscript"/>
        <sz val="9"/>
        <rFont val="Arial"/>
        <family val="2"/>
      </rPr>
      <t>(2)</t>
    </r>
  </si>
  <si>
    <t>حالات معينة تنشأ في فترة ما حول الولادة</t>
  </si>
  <si>
    <t>أسباب خارجية للمرض والوفاة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</si>
  <si>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</si>
  <si>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</si>
  <si>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</si>
  <si>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</si>
  <si>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</si>
  <si>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</si>
  <si>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</si>
  <si>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</si>
  <si>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</si>
  <si>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</si>
  <si>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عنق الرحم</t>
  </si>
  <si>
    <t xml:space="preserve">أورام خبيثة في مناطق أخرى غير محددة من الرحم 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</si>
  <si>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</si>
  <si>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</si>
  <si>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</si>
  <si>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</si>
  <si>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</si>
  <si>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</si>
  <si>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فقر الدم</t>
  </si>
  <si>
    <t>داء السكري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</si>
  <si>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</si>
  <si>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</si>
  <si>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</si>
  <si>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</si>
  <si>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</si>
  <si>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تصلب الشرايين</t>
  </si>
  <si>
    <t>بقية أمراض جهاز الدورة الدموية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</si>
  <si>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</si>
  <si>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</si>
  <si>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</si>
  <si>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أمراض الكبد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</si>
  <si>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</si>
  <si>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</si>
  <si>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</si>
  <si>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</si>
  <si>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</si>
  <si>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الاعتداء</t>
  </si>
  <si>
    <t>ورم خبيث في البنكرياس</t>
  </si>
  <si>
    <t>سرطان الغدد اللمفاوية ما عدا مرض هودجكين</t>
  </si>
  <si>
    <t>REGISTERED INFANT DEATHS BY NATIONALITY AND GENDER</t>
  </si>
  <si>
    <t>PERCENTAGE REGISTERED DEATHS BY NATIONALITY, GENDER AND CAUSE OF DEATH (ICD 10 BASIC LIST)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</si>
  <si>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</si>
  <si>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</si>
  <si>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بقية دول مجلس التعاون
Other GCC Countries</t>
  </si>
  <si>
    <t>PERCENTAGE OF REGISTERED DEATHS BY NATIONALITY, GENDER AND CAUSE OF DEATH (ICD 10 BASIC LIST)</t>
  </si>
  <si>
    <t>PERCENTAGE  OF REGISTERED DEATHS BY NATIONALITY, GENDER AND CAUSE OF DEATH (ICD 10 BASIC LIST)</t>
  </si>
  <si>
    <t>بقية أمراض الجهاز العصبي</t>
  </si>
  <si>
    <t xml:space="preserve">                Nationality &amp; Gender 
  Year                     </t>
  </si>
  <si>
    <t xml:space="preserve">                    الجنسية والنوع
 السنة</t>
  </si>
  <si>
    <t>..</t>
  </si>
  <si>
    <t>.. غير متوفر</t>
  </si>
  <si>
    <t>.. Not available</t>
  </si>
  <si>
    <t>أقل من عام</t>
  </si>
  <si>
    <t>Diseases of the blood &amp; blood forming organs &amp;cetrain disorders invovling the immune mechanism</t>
  </si>
  <si>
    <t>Endocrine nutritional &amp; metabolic diseases</t>
  </si>
  <si>
    <t>Certain infectious and parasitic diseases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</si>
  <si>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</si>
  <si>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</si>
  <si>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</si>
  <si>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مجموع المواليد الذين هم أقل من 2500 جرام</t>
  </si>
  <si>
    <t>مجموع المواليد الذين هم  2500 جرام فأكثر</t>
  </si>
  <si>
    <r>
      <t>بدون مهنة</t>
    </r>
    <r>
      <rPr>
        <b/>
        <vertAlign val="superscript"/>
        <sz val="10"/>
        <rFont val="Arial"/>
        <family val="2"/>
        <charset val="178"/>
      </rPr>
      <t xml:space="preserve"> (1)</t>
    </r>
  </si>
  <si>
    <t>(1) تشمل الامهات اللائى يبحثن عن عمل وغير النشطات اقتصاديا</t>
  </si>
  <si>
    <r>
      <t xml:space="preserve">No Occupation </t>
    </r>
    <r>
      <rPr>
        <b/>
        <vertAlign val="superscript"/>
        <sz val="8"/>
        <rFont val="Arial"/>
        <family val="2"/>
        <charset val="178"/>
      </rPr>
      <t>(1)</t>
    </r>
  </si>
  <si>
    <t>(1) INCLUDING MOTHERS WHO ARE SEEKING WORK AND ECONOMICALLY NON-ACTIVE</t>
  </si>
  <si>
    <r>
      <t xml:space="preserve">No Occupation </t>
    </r>
    <r>
      <rPr>
        <b/>
        <vertAlign val="superscript"/>
        <sz val="8"/>
        <rFont val="Arial"/>
        <family val="2"/>
      </rPr>
      <t>(1)</t>
    </r>
  </si>
  <si>
    <t xml:space="preserve">                   Nationality &amp;Gender 
  Year                     </t>
  </si>
  <si>
    <t>REGISTERED INFANT DEATHS BY GENDER
 AND NATIONALITY</t>
  </si>
  <si>
    <t>Tables</t>
  </si>
  <si>
    <t>الباب الثالث: الوفيات</t>
  </si>
  <si>
    <t>(V01-Y98) External causes of morbidity and mortality</t>
  </si>
  <si>
    <t>Other intestinal infections diseases</t>
  </si>
  <si>
    <t>Malaria</t>
  </si>
  <si>
    <t>Reminder of  diseases of the circulatory system</t>
  </si>
  <si>
    <t>A01-08</t>
  </si>
  <si>
    <t>B50-54</t>
  </si>
  <si>
    <t>غير قطريين Non-Qataris</t>
  </si>
  <si>
    <t>Table No. (13-2)</t>
  </si>
  <si>
    <t>J00-J11,J20-J22</t>
  </si>
  <si>
    <t>Other acute respiratory infections</t>
  </si>
  <si>
    <t>Haemorrhagic and haematological disorders of fetus and newborn</t>
  </si>
  <si>
    <t>All other diseases</t>
  </si>
  <si>
    <t>كافة الأسباب الخارجية الأخرى</t>
  </si>
  <si>
    <t>الملاريا</t>
  </si>
  <si>
    <t>الأمراض المعدية المعوية الأخرى</t>
  </si>
  <si>
    <t>التهابات الجهاز التنفسي الحادة الأخرى</t>
  </si>
  <si>
    <t>Table No (1)</t>
  </si>
  <si>
    <t>Table No (2)</t>
  </si>
  <si>
    <t>Table No (3)</t>
  </si>
  <si>
    <t>Table No (4)</t>
  </si>
  <si>
    <t>جدول رقم (5-1)</t>
  </si>
  <si>
    <t>Table No (5-1)</t>
  </si>
  <si>
    <t>جدول رقم (5-2)</t>
  </si>
  <si>
    <t>Table No (5-2)</t>
  </si>
  <si>
    <t>جدول رقم (5-3)</t>
  </si>
  <si>
    <t>Table No (5-3)</t>
  </si>
  <si>
    <t>Table No (6)</t>
  </si>
  <si>
    <t>جدول (7)</t>
  </si>
  <si>
    <t>Table (7)</t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</si>
  <si>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</si>
  <si>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</si>
  <si>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</si>
  <si>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</si>
  <si>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</si>
  <si>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FOUR: INFANT DEATHS</t>
  </si>
  <si>
    <t>CHAPTER THREE: DEATHS</t>
  </si>
  <si>
    <t>CHAPTER FIVE: REGISTERED DEATHS BY CAUSE OF DEATH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</si>
  <si>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</si>
  <si>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</si>
  <si>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</si>
  <si>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</si>
  <si>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</si>
  <si>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</si>
  <si>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</si>
  <si>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                               Nationality 
                                  &amp; Gender 
  Year                     </t>
  </si>
  <si>
    <t xml:space="preserve">                      الجنسية والنوع
 السنة</t>
  </si>
  <si>
    <t>(فئة عمر الأم (بالسنوات</t>
  </si>
  <si>
    <t xml:space="preserve">عرب آخرون 
Other Arabs </t>
  </si>
  <si>
    <t>أجانب 
Foreigners</t>
  </si>
  <si>
    <t xml:space="preserve">  فئة عمر الأم (بالسنوات)</t>
  </si>
  <si>
    <t>فئة عمر الأم (بالسنوات)</t>
  </si>
  <si>
    <t>Mother's Age Group (Years) (فئة عمر الأم (بالسنوات</t>
  </si>
  <si>
    <t xml:space="preserve"> Mother's Age Group (Years) (فئة عمر الأم (بالسنوات</t>
  </si>
  <si>
    <t>قطريون Qataris</t>
  </si>
  <si>
    <t>REGISTERED INFANT DEATHS BY NATIONALITY, GENDER AND CAUSE OF DEATH (ICD 10 DETAIL LIST)</t>
  </si>
  <si>
    <t xml:space="preserve">DEATHS BY AGE GROUPS, GENDER AND CAUSE OF DEATH (ICD-10 DETAIL LIST) </t>
  </si>
  <si>
    <t>إناث
F</t>
  </si>
  <si>
    <t>نسبة الإناث
F %</t>
  </si>
  <si>
    <t>أم صلال</t>
  </si>
  <si>
    <t>أخرى  Others</t>
  </si>
  <si>
    <t>الأول</t>
  </si>
  <si>
    <r>
      <t xml:space="preserve">إناث
</t>
    </r>
    <r>
      <rPr>
        <b/>
        <sz val="8"/>
        <rFont val="Arial"/>
        <family val="2"/>
      </rPr>
      <t>F</t>
    </r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</si>
  <si>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</si>
  <si>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</si>
  <si>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نسبة الإناث
% F</t>
  </si>
  <si>
    <r>
      <t xml:space="preserve">نسبة الذكور
</t>
    </r>
    <r>
      <rPr>
        <b/>
        <sz val="8"/>
        <rFont val="Arial"/>
        <family val="2"/>
      </rPr>
      <t xml:space="preserve">% M </t>
    </r>
  </si>
  <si>
    <r>
      <t xml:space="preserve">نسبة الذكور
</t>
    </r>
    <r>
      <rPr>
        <b/>
        <sz val="8"/>
        <rFont val="Arial"/>
        <family val="2"/>
      </rPr>
      <t>% M</t>
    </r>
  </si>
  <si>
    <r>
      <t xml:space="preserve">إناث
</t>
    </r>
    <r>
      <rPr>
        <b/>
        <sz val="9"/>
        <rFont val="Arial"/>
        <family val="2"/>
      </rPr>
      <t>F</t>
    </r>
  </si>
  <si>
    <r>
      <t xml:space="preserve">ذكور
</t>
    </r>
    <r>
      <rPr>
        <sz val="8"/>
        <rFont val="Arial"/>
        <family val="2"/>
      </rPr>
      <t>M</t>
    </r>
  </si>
  <si>
    <r>
      <t xml:space="preserve">إناث
</t>
    </r>
    <r>
      <rPr>
        <sz val="8"/>
        <rFont val="Arial"/>
        <family val="2"/>
      </rPr>
      <t>F</t>
    </r>
  </si>
  <si>
    <r>
      <t xml:space="preserve">مجموع
</t>
    </r>
    <r>
      <rPr>
        <sz val="8"/>
        <rFont val="Arial"/>
        <family val="2"/>
        <charset val="178"/>
      </rPr>
      <t>T</t>
    </r>
  </si>
  <si>
    <r>
      <t xml:space="preserve">مجموع
</t>
    </r>
    <r>
      <rPr>
        <sz val="8"/>
        <rFont val="Arial"/>
        <family val="2"/>
      </rPr>
      <t>T</t>
    </r>
  </si>
  <si>
    <r>
      <t xml:space="preserve">مجموع
</t>
    </r>
    <r>
      <rPr>
        <b/>
        <sz val="8"/>
        <rFont val="Arial"/>
        <family val="2"/>
        <charset val="178"/>
      </rPr>
      <t>T</t>
    </r>
  </si>
  <si>
    <t>Calculated from Birth and Death registration Section - Health</t>
  </si>
  <si>
    <t>تم احتسابها من سجلات قسم تسجيل المواليد والوفيات  - الصحة</t>
  </si>
  <si>
    <t xml:space="preserve">تم احتسابها من سجلات قسم تسجيل المواليد والوفيات - الصحة </t>
  </si>
  <si>
    <t xml:space="preserve">                   Nationality &amp; Gender
  Year                     </t>
  </si>
  <si>
    <t xml:space="preserve">                     الجنسية والنوع
 السنة</t>
  </si>
  <si>
    <t>الشيحانية</t>
  </si>
  <si>
    <t>AL SHEEHANIYA</t>
  </si>
  <si>
    <t>الشيحانيةAL SHEEHANIYA</t>
  </si>
  <si>
    <t xml:space="preserve"> الوفيات المسجلة حسب النوع والجنسية</t>
  </si>
  <si>
    <t>أمراض القلب الروماتيزمية المزمنة</t>
  </si>
  <si>
    <t xml:space="preserve">Chronic rheumatic heart diseases  </t>
  </si>
  <si>
    <t>Diseases of the musculoskeletal system and connective tissue</t>
  </si>
  <si>
    <t>(M00 - M99)</t>
  </si>
  <si>
    <t>(E00 - F90)Endocrine nutritional &amp; metabolic diseases</t>
  </si>
  <si>
    <t xml:space="preserve">(I00 - I99) Diseases of the circulatory system
</t>
  </si>
  <si>
    <t xml:space="preserve">(J00 - J99) Diseases of the respiratory system
</t>
  </si>
  <si>
    <t>(k00 - k93) Diseases of the digestive system</t>
  </si>
  <si>
    <t>(M00 - M99) Diseases of the musculoskeletal system and connective tissue</t>
  </si>
  <si>
    <t>(V01 - Y98) External causes of morbidity and mortality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</si>
  <si>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</si>
  <si>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</si>
  <si>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</si>
  <si>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</si>
  <si>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</si>
  <si>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</si>
  <si>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>(J00 - J99) امراض الجهاز التنفسي</t>
  </si>
  <si>
    <t xml:space="preserve">(k00 - k93) امراض الجهاز الهضمي </t>
  </si>
  <si>
    <t>(L00 - L99) امراض الجلد والنسيج تحت الجلد</t>
  </si>
  <si>
    <t>(O00 - O99) الحمل والولادة والنفاس</t>
  </si>
  <si>
    <t xml:space="preserve">(N00 - N99) امراض الجهاز البولي التناسلي </t>
  </si>
  <si>
    <t>(P00 - P96) حالات معينة تنشأ في فترة ما حول الولادة</t>
  </si>
  <si>
    <t>(R00 - R99) اعراض وعلامات نتائج اكلينكية معملية غير عادية وغير مصنفة في مكان اخر</t>
  </si>
  <si>
    <t>(V01 - Y98) أسباب خارجية للمرض والوفاة</t>
  </si>
  <si>
    <t>(Q00 - Q99) التشوهات الخلقية والعاهات والشذوذ الكروموسومي</t>
  </si>
  <si>
    <t>(M00 - M99) امراض الجهاز الهيكلي العضلي والنسيج الضام</t>
  </si>
  <si>
    <t>امراض الجهاز الهيكلي العضلي والنسيج الضام</t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</si>
  <si>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غير قطريين</t>
    </r>
  </si>
  <si>
    <r>
      <t xml:space="preserve">قطريون </t>
    </r>
    <r>
      <rPr>
        <b/>
        <sz val="8"/>
        <rFont val="Arial"/>
        <family val="2"/>
      </rPr>
      <t>Qataris</t>
    </r>
  </si>
  <si>
    <r>
      <t xml:space="preserve">غير قطريين </t>
    </r>
    <r>
      <rPr>
        <b/>
        <sz val="8"/>
        <rFont val="Arial"/>
        <family val="2"/>
      </rPr>
      <t>Non-Qataris</t>
    </r>
  </si>
  <si>
    <t>نسبة المواليد(2500 جرم) فأكثر</t>
  </si>
  <si>
    <t>يونيو</t>
  </si>
  <si>
    <t>جدول رقم (9-2)</t>
  </si>
  <si>
    <t>Table No. (9-3)</t>
  </si>
  <si>
    <t>Table No. (9-2)</t>
  </si>
  <si>
    <t>Table No. (9-1)</t>
  </si>
  <si>
    <t xml:space="preserve"> وفيات الأطفال الرضع المسجلة حسب الجنسية والنوع</t>
  </si>
  <si>
    <r>
      <t xml:space="preserve"> المجموع
</t>
    </r>
    <r>
      <rPr>
        <sz val="10"/>
        <rFont val="Arial"/>
        <family val="2"/>
      </rPr>
      <t>Total</t>
    </r>
  </si>
  <si>
    <r>
      <t xml:space="preserve">غير قطريين
</t>
    </r>
    <r>
      <rPr>
        <sz val="10"/>
        <rFont val="Arial"/>
        <family val="2"/>
      </rPr>
      <t xml:space="preserve">Non-Qataris </t>
    </r>
    <r>
      <rPr>
        <b/>
        <sz val="10"/>
        <rFont val="Arial"/>
        <family val="2"/>
      </rPr>
      <t xml:space="preserve"> </t>
    </r>
  </si>
  <si>
    <r>
      <t xml:space="preserve">قطريون
</t>
    </r>
    <r>
      <rPr>
        <sz val="10"/>
        <rFont val="Arial"/>
        <family val="2"/>
      </rPr>
      <t>Qataris</t>
    </r>
    <r>
      <rPr>
        <b/>
        <sz val="10"/>
        <rFont val="Arial"/>
        <family val="2"/>
        <charset val="178"/>
      </rPr>
      <t xml:space="preserve"> </t>
    </r>
  </si>
  <si>
    <t>OUTSIDE QATAR</t>
  </si>
  <si>
    <t>الوفيات حسب الفئات العمرية والنوع و سبب الوفاة (المراجعة العاشرة القائمة المفصلة) (المجموع) 2016</t>
  </si>
  <si>
    <t>2012 - 2016</t>
  </si>
  <si>
    <t>المواليد أحياء المسجلون حسب الجنسية والنوع والبلدية 2016</t>
  </si>
  <si>
    <t>Registered Live Births by Nationality,  Gender and Municipality 2016</t>
  </si>
  <si>
    <t>المواليد الأحياء المسجلون حسب الشهر والبلدية والنوع (قطريون) 2016</t>
  </si>
  <si>
    <t>Registered Live Births by Month, Municipality and  Gender (Qataris) 2016</t>
  </si>
  <si>
    <t>Registered Live Births by Month, Municipality and  Gender (Non-Qataris) 2016</t>
  </si>
  <si>
    <t>المواليد الأحياء المسلجون حسب الشهر والبلدية والنوع (غير قطريين) 2016</t>
  </si>
  <si>
    <t>المواليد الأحياء المسجلون حسب الشهر والبلدية والنوع (المجموع) 2016</t>
  </si>
  <si>
    <t>Registered Live Births by Month, Municipality and  Gender (Total) 2016</t>
  </si>
  <si>
    <t>Registered Live Births by Nationality, Type of Births and Municipality 2016</t>
  </si>
  <si>
    <t>المواليد الأحياء المسجلون حسب الجنسية ونوع الولادة والبلدية 2016</t>
  </si>
  <si>
    <t>المواليد الأحياء المسجلون حسب الجنسية وصفة القائم بالتوليد والبلدية ومكان الولادة 2016</t>
  </si>
  <si>
    <t>Registered Live Births by Nationality, Delivery Attendant, Municipality and Place of Delivery 2016</t>
  </si>
  <si>
    <t>المواليد الأحياء المسجلون حسب الجنسية والنوع وفئة عمر الأم 2016</t>
  </si>
  <si>
    <t>Registered Live Births by Nationality, Gender and Mother's Age Group 2016</t>
  </si>
  <si>
    <t>Registered Live Births by Gender and Mother's Nationality and Age Group 2016</t>
  </si>
  <si>
    <t>المواليد الأحياء المسجلون حسب جنسية الأم وفئة عمرها  ونوع المولود 2016</t>
  </si>
  <si>
    <t>المواليد الأحياء المسجلون حسب مدة الحياة الزواجية وفئة عمر الأم (قطريون)  2016</t>
  </si>
  <si>
    <t>Registered Live Births by Duration of Marriage and Mother's Age Group (Qataris) 2016</t>
  </si>
  <si>
    <t>المواليد الأحياء المسجلون حسب مدة الحياة الزواجية وفئة عمر الأم (غير قطريين) 2016</t>
  </si>
  <si>
    <t>Registered Live births by Duration of Marriage and Mother's Age Group (Non-Qataris) 2016</t>
  </si>
  <si>
    <t>Registered Live Births by Duration of Marriage and Mother's Age Group (Total) 2016</t>
  </si>
  <si>
    <t>المواليد أحياء المسجلون حسب مدة الحياة الزواجية وفئة عمر الأم (المجموع) 2016</t>
  </si>
  <si>
    <t>المواليد الأحياء المسجلون حسب فئة عمر الأم وترتيب المولود (قطريون) 2016</t>
  </si>
  <si>
    <t>Registered Live Births by Mother's Age Group and Child Order (Qataris) 2016</t>
  </si>
  <si>
    <t>Registrered Live Births by Mother's Age Group and Child Order (Non-Qataris) 2016</t>
  </si>
  <si>
    <t>المواليد الأحياء المسجلون حسب فئة عمر الأم وترتيب المولود (غير قطريين) 2016</t>
  </si>
  <si>
    <t>المواليد أحياء المسجلون حسب فئة عمر الأم وترتيب المولود (الذكور) 2016</t>
  </si>
  <si>
    <t>Registered Live Births by Mother's Age Group and Child Order (Males) 2016</t>
  </si>
  <si>
    <t>Registered Live Births by Mother's Age Group and Child Order (Females) 2016</t>
  </si>
  <si>
    <t>المواليد الأحياء المسجلون حسب فئة عمر الأم وترتيب المولود (الإناث) 2016</t>
  </si>
  <si>
    <t>المواليد أحياء المسجلون حسب فئة عمر الام وترتيب المولود (المجموع) 2016</t>
  </si>
  <si>
    <t>Registered Live Births by Mother's Age Group and Child Order (Total) 2016</t>
  </si>
  <si>
    <t>Registered Live Births by Duration of Marriage, and Child Order (Qataris) 2016</t>
  </si>
  <si>
    <t>المواليد الأحياء المسجلون حسب مدة الحياة الزواجية وترتيب المولود (قطريون) 2016</t>
  </si>
  <si>
    <t>المواليد الأحياء المسجلون حسب مدة الحياة الزواجية وترتيب المولود (غير قطريين) 2016</t>
  </si>
  <si>
    <t>Registered Live Births by Duration of Marriage, and Child Order (Non-Qataris) 2016</t>
  </si>
  <si>
    <t>Registered Live Births by Duration of Marriage, and Child Order (Total) 2016</t>
  </si>
  <si>
    <t>المواليد الأحياء المسجلون حسب مدة الحياة الزواجية وترتيب المولود (المجموع) 2016</t>
  </si>
  <si>
    <t>المواليد الأحياء المسجلون حسب الحالة التعليمية للأب والأم (قطريون) 2016</t>
  </si>
  <si>
    <t>Registered Live Births by Educational Status of Father and Mother (Qataris) 2016</t>
  </si>
  <si>
    <t>Registered Live Births by Educational Status of Father and Mother (Other Arabs) 2016</t>
  </si>
  <si>
    <t>المواليد الأحياء المسجلون حسب الحالة التعليمية للأب والأم (عرب آخرون) 2016</t>
  </si>
  <si>
    <t>المواليد الأحياء المسجلون حسب الحالة التعليمية للأب والأم (أجانب) 2016</t>
  </si>
  <si>
    <t>Registered Live Births by Educational Status of Father and Mother (Foreigners) 2016</t>
  </si>
  <si>
    <t>المواليد أحياء المسجلون حسب الحالة التعليمية للأب والأم (المجموع) 2016</t>
  </si>
  <si>
    <t>Registered Live Births by Educational Status of Father and Mother (Total) 2016</t>
  </si>
  <si>
    <t>Registered Live Births By Mother's Age Group and Educational Status (Qataris) 2016</t>
  </si>
  <si>
    <t>المواليد الأحياء المسجلون حسب فئة عمر الأم وحالتها التعليمية (قطريات) 2016</t>
  </si>
  <si>
    <t>المواليد أحياء المسجلون حسب فئة عمر الأم وحالتها التعليمية (غير قطريات) 2016</t>
  </si>
  <si>
    <t>المواليد الأحياء المسجلون حسب فئة عمر الأم وحالتها التعليمية (المجموع) 2016</t>
  </si>
  <si>
    <t>المواليد الأحياء المسجلون حسب الجنسية والنوع ووزن المولود 2016</t>
  </si>
  <si>
    <t>المواليد الأحياء المسجلون حسب فئة عمر الأم ومهنتها وجنسيتها 2016</t>
  </si>
  <si>
    <t>المواليد الأحياء المسجلون حسب فئة عمر الأب ومهنته وجنسيته 2016</t>
  </si>
  <si>
    <t>Registered Live Births by Father's Age Group, Occupation and Nationality 2016</t>
  </si>
  <si>
    <t>Registered Live Births by Mother's Age Group, Occupation and Nationality 2016</t>
  </si>
  <si>
    <t>Registered Live Births by Nationality, Gender and Child Weight 2016</t>
  </si>
  <si>
    <t>Registered Live Births By Mother's Age Group and Educational Status (Total) 2016</t>
  </si>
  <si>
    <t>Registered Live Births By Mother's Age Group and Educational Status (Non-Qataris) 2016</t>
  </si>
  <si>
    <t>الوفيات المسجلة حسب الجنسية والنوع والبلدية 2016</t>
  </si>
  <si>
    <t>الوفيات المسجلة حسب الجنسية والنوع والشهر 2016</t>
  </si>
  <si>
    <t>الوفيات المسجلة حسب الجنسية والنوع والعمر 2016</t>
  </si>
  <si>
    <t>الوفيات المسجلة للقطريين حسب مكان الوفاة والفئة العمرية والنوع 2016</t>
  </si>
  <si>
    <t>Registered Deaths by Nationality, Gender and Municipality 2016</t>
  </si>
  <si>
    <t>Registered Deaths by Nationality, Gender and Month 2016</t>
  </si>
  <si>
    <t>Registered Deaths by Nationality, Gender and Age 2016</t>
  </si>
  <si>
    <t>Registered Qatari Deaths by Place of Death, Age Group and Gender 2016</t>
  </si>
  <si>
    <t>الوفيات المسجلة للقطريين حسب مكان الوفاة والنوع 2016</t>
  </si>
  <si>
    <t>Registered Qatari Deaths by Place of Death and Gender 2016</t>
  </si>
  <si>
    <t>Qatari Overseas Deaths By Age Groups and Gender 2016</t>
  </si>
  <si>
    <t>وفيات القطريين خارج الدولة حسب الفئات العمرية والنوع 2016</t>
  </si>
  <si>
    <t>الوفيات المسجلة حسب الجنسية والنوع واحاد العمر 2016</t>
  </si>
  <si>
    <t>Registered Deaths by Nationality, Gender and Single Year of Age 2016</t>
  </si>
  <si>
    <t>Registered Deaths (15 years old and over) by Marital Status, Age Group and Gender (Qataris) 2016</t>
  </si>
  <si>
    <t>الوفيات المسجلة (15 عاما فأكثر) حسب الحالة الزواجية وفئة العمر والنوع (قطريون) 2016</t>
  </si>
  <si>
    <t>الوفيات المسجلة (15 عاما فأكثر) حسب الحالة الزواجية وفئة العمر والنوع (غير قطريين) 2016</t>
  </si>
  <si>
    <t>Registered Deaths (15 years old and over) by Marital Status, Age Group and Gender (Non-Qataris) 2016</t>
  </si>
  <si>
    <t>Registered Deaths (15 years old and over) by Marital Status, Age Group and Gender (Total) 2016</t>
  </si>
  <si>
    <t>الوفيات المسجلة (15 عاما فأكثر) حسب الحالة الزواجية وفئة العمر والنوع (المجموع) 2016</t>
  </si>
  <si>
    <t>Registered Deaths (15 years and over) by Occupation, Age Group and Gender (Qataris) 2016</t>
  </si>
  <si>
    <t>الوفيات المسجلة (15 عاما فأكثر) حسب المهنة وفئة العمر والنوع (قطريون) 2016</t>
  </si>
  <si>
    <t>الوفيات المسجلة (15 عاما فأكثر) حسب المهنة وفئة العمر والنوع (غير قطريين) 2016</t>
  </si>
  <si>
    <t>Registered Deaths (15 years and over) by Occupation, Age Group and Gender (Non-Qataris) 2016</t>
  </si>
  <si>
    <t>Registered Deaths (15 years and over) by Occupation, Age Group and  Gender (Total) 2016</t>
  </si>
  <si>
    <t>الوفيات المسجلة (15 عاما فأكثر) حسب المهنة وفئة العمر والنوع (المجموع) 2016</t>
  </si>
  <si>
    <t>الوفيات المسجلة حسب الجنسية والنوع وسبب الوفاة (المراجعة العاشرة القائمة الاساسية) 2016</t>
  </si>
  <si>
    <t>Registered Deaths by Nationality, Gender and Cause of Death (ICD 10 Basic List) 2016</t>
  </si>
  <si>
    <t>Deaths by Gender, Age groups and Cause of Death (ICD 10 Detailed List) ( Qataris), 2016</t>
  </si>
  <si>
    <t>الوفيات  حسب الفئات العمرية والنوع و سبب الوفاة (المراجعة العاشرة القائمة المفصلة) (قطريون) 2016</t>
  </si>
  <si>
    <t>الوفيات حسب الفئات العمرية والنوع و سبب الوفاة (المراجعة العاشرة القائمة المفصلة) (غير قطريين) 2016</t>
  </si>
  <si>
    <t>Deaths by Gender, Age groups and Cause of Death (ICD 10 Detailed List) (Non-Qataris), 2016</t>
  </si>
  <si>
    <t>Deaths by Gender, Age groups and Cause of Death (ICD 10 Detailed List)  (Total), 2016</t>
  </si>
  <si>
    <t>وفيات الأطفال الرضع المسجلة حسب الجنسية والنوع والبلدية 2016</t>
  </si>
  <si>
    <t>وفيات الأطفال الرضع المسجلة حسب الجنسية والنوع والشهر 2016</t>
  </si>
  <si>
    <t>وفيات الأطفال الرضع المسجلة حسب الجنسية واالنوع والعمر 2016</t>
  </si>
  <si>
    <t>وفيات الأطفال الرضع المسجلة حسب الشهر والعمر (قطريون) 2016</t>
  </si>
  <si>
    <t>وفيات الأطفال الرضع المسجلة حسب الشهر والعمر (غير قطريين) 2016</t>
  </si>
  <si>
    <t>وفيات الأطفال الرضع المسجلة حسب الشهر والعمر (المجموع) 2016</t>
  </si>
  <si>
    <t>وفيات الأطفال الرضع المسجلة حسب النوع والجنسية 2016</t>
  </si>
  <si>
    <t>وفيات الاطفال الرضع المسجلة حسب الجنسية والنوع وسبب الوفاة (المراجعة العاشرة القائمة المفصلة) 2016</t>
  </si>
  <si>
    <t>Registered Infant Deaths by Nationality, Gender and Municipality 2016</t>
  </si>
  <si>
    <t>Registered Infant Deaths by Nationality, Gender and Month 2016</t>
  </si>
  <si>
    <t>Registered Infant Deaths by Nationality, Gender and Age 2016</t>
  </si>
  <si>
    <t>Registered Infant Deaths by Month and Age (Qataris) 2016</t>
  </si>
  <si>
    <t>Registered Infant Deaths by Month and Age (Non-Qataris) 2016</t>
  </si>
  <si>
    <t>Registered Infant Deaths by Month and Age (Total) 2016</t>
  </si>
  <si>
    <t>Registered Infant Deaths by Gender and Nationality 2016</t>
  </si>
  <si>
    <t>Registered Infant Deaths by Nationality, Gender and Cause of Death (ICD 10 Detailed List) 2016</t>
  </si>
  <si>
    <t>النسب المئوية للوفيات المسجلة حسب الجنسية والنوع وسبب الوفاة (المراجعة العاشرة القائمة الاساسية) 2016</t>
  </si>
  <si>
    <t>Percentage of Registered Deaths by Nationality,Gender and Cause of Death (ICD 10 basic list) 2016</t>
  </si>
  <si>
    <t>المواليد أحياء المسجلون حسب الجنسية والبلدية 2016</t>
  </si>
  <si>
    <t>المواليد أحياء المسجلون حسب الشهر والنوع 2016</t>
  </si>
  <si>
    <t>المواليد أحياء المسجلون حسب الجنسية 2016</t>
  </si>
  <si>
    <t>المواليد أحياء المسجلون حسب  الجنسية و فئة عمر الأم 2016</t>
  </si>
  <si>
    <t>المواليد أحياء المسجلون حسب جنسية الأم وفئة عمرها  2016</t>
  </si>
  <si>
    <t>المواليد أحياء المسجلون حسب الحالة التعليمية للأم 2016</t>
  </si>
  <si>
    <t>الوفيات المسجلة حسب الشهر والنوع 2016</t>
  </si>
  <si>
    <t>الوفيات المسجلة حسب الجنسية والعمر 2016</t>
  </si>
  <si>
    <t>الوفيات المسجلة للقطريين حسب مكان الوفاة 2016</t>
  </si>
  <si>
    <t>الوفيات المسجلة حسب الجنسية 2016</t>
  </si>
  <si>
    <t>وفيات الاطفال الرضع المسجلة حسب النوع والجنسية  2016</t>
  </si>
  <si>
    <t xml:space="preserve">Registerd Live Births by Nationality and Municipility, 2016  </t>
  </si>
  <si>
    <t>Registered Live Births by Month and Gender, 2016</t>
  </si>
  <si>
    <t>Registered Live Births by Nationality, 2016</t>
  </si>
  <si>
    <t>Registered Live Births By Nationality and Mother's Age Group, 2016</t>
  </si>
  <si>
    <t>Registered Live Births By Mother's Nationality and Age Group, 2016</t>
  </si>
  <si>
    <t xml:space="preserve">Registered Live Births By Mother's Educational Status, 2016 </t>
  </si>
  <si>
    <t>Registered Deaths By Month and Gender, 2016</t>
  </si>
  <si>
    <t>Registered Deaths By  Nationality and Age, 2016</t>
  </si>
  <si>
    <t>Register Qatari Deaths By Place Of Death, 2016</t>
  </si>
  <si>
    <t>Registered Deaths By Nationality, 2016</t>
  </si>
  <si>
    <t>Registered Infant Deaths by Gender and Nationality, 2016</t>
  </si>
  <si>
    <t>2007 - 2016</t>
  </si>
  <si>
    <t>(E00 - E90)</t>
  </si>
  <si>
    <t>ورم خبيث من الحنجرة</t>
  </si>
  <si>
    <t>الورم النخاعي المتعدد والأورام الخبيثة في خلايا البلازما</t>
  </si>
  <si>
    <t>إنفلونزا</t>
  </si>
  <si>
    <t>جميع الأمراض الأخرى</t>
  </si>
  <si>
    <t>A21-32, A38,A42-49,A65-A79,A81,A83-A89,B00-B04,B06-B09,B25-B49,B58-B64,B66-B94,B99</t>
  </si>
  <si>
    <t>C32</t>
  </si>
  <si>
    <t>Malignant neoplasm of larynx</t>
  </si>
  <si>
    <t>C90</t>
  </si>
  <si>
    <t>Multiple myeloma and malignant plasma cell neoplasms</t>
  </si>
  <si>
    <t>G00, G03</t>
  </si>
  <si>
    <t>I00-I09</t>
  </si>
  <si>
    <t>J09-11</t>
  </si>
  <si>
    <t>D00-D48,D65-D89,E00-E07,E15-E34,E50-E88,F01-F09,F20-F99, G04-G25, G31-G98, 
H00-H93, K00-K22, K28-K66, K80-K92, L00-L98,M00-M99,N17-N98,O95-O97</t>
  </si>
  <si>
    <t>عدوى المكورات السحائية</t>
  </si>
  <si>
    <t>المعدة وقرحة الاثني عشر</t>
  </si>
  <si>
    <t>A39</t>
  </si>
  <si>
    <t>Meningococcal infection</t>
  </si>
  <si>
    <t>K25-27</t>
  </si>
  <si>
    <t>Gastric and duodenal ulcer</t>
  </si>
  <si>
    <t>D00-D48,D65-D89,E00-E07,E15-E34,E50-E88,F01-F09,F20-F99, G04-G25, G31-G98, H00-H93, K00-K22, K28-K66, K80-K92, L00-L98,M00-M99,N17-N98,O95-O97</t>
  </si>
  <si>
    <t>A00-08</t>
  </si>
  <si>
    <t>Other intestinal infectious diseases</t>
  </si>
  <si>
    <t>الأمراض المعدية الأخرى المعوية</t>
  </si>
  <si>
    <t>Septicaemia</t>
  </si>
  <si>
    <t>A20-A32,A38,A42-A79,B35-B49,B55-B94,B99</t>
  </si>
  <si>
    <t>بقايا بعض الأمراض المعدية والطفيلية</t>
  </si>
  <si>
    <t>ملاريا</t>
  </si>
  <si>
    <t>C91-95</t>
  </si>
  <si>
    <t>Leukaemia</t>
  </si>
  <si>
    <t>Remainder of diseases of the blood and blood-forming organs and certain disorders involving the immune mechanism</t>
  </si>
  <si>
    <t>الباقي من أمراض الدم وتشكيل الدم الأعضاء وبعض الاضطرابات التي تنطوي على آلية المناعة</t>
  </si>
  <si>
    <t>G04-98</t>
  </si>
  <si>
    <t>Remainder of diseases of the nervous system</t>
  </si>
  <si>
    <t>الباقي من أمراض الجهاز العصبي</t>
  </si>
  <si>
    <t>K00-92</t>
  </si>
  <si>
    <t>أمراض الجهاز الهضمي</t>
  </si>
  <si>
    <t>P05-08</t>
  </si>
  <si>
    <t>Disorders relating to length of gestation and fetal growth</t>
  </si>
  <si>
    <t>اضطرابات تتعلق طول الحمل ونمو الجنين</t>
  </si>
  <si>
    <t>P10-15</t>
  </si>
  <si>
    <t>Birth trauma</t>
  </si>
  <si>
    <t>صدمة الولادة</t>
  </si>
  <si>
    <t>P20-21</t>
  </si>
  <si>
    <t>Intrauterine hypoxia and birth asphyxia</t>
  </si>
  <si>
    <t>نقص الأكسجين داخل الرحم والاختناق الولادة</t>
  </si>
  <si>
    <t>الضائقة التنفسية لحديثي الولادة</t>
  </si>
  <si>
    <t>P24-28</t>
  </si>
  <si>
    <t>حالات الجهاز التنفسي الأخرى من حديثي الولادة</t>
  </si>
  <si>
    <t>P50-61</t>
  </si>
  <si>
    <t>الاضطرابات النزفية والدموية للجنين والوليد</t>
  </si>
  <si>
    <t>P29,P35,P37,P39,P70-P96</t>
  </si>
  <si>
    <t>Remainder of perinatal conditions</t>
  </si>
  <si>
    <t>الباقي من الظروف المحيطة بالولادة</t>
  </si>
  <si>
    <t>Other congenital malformations of the nervous system</t>
  </si>
  <si>
    <t>تشوهات خلقية أخرى من الجهاز العصبي</t>
  </si>
  <si>
    <t>Q03, Q05</t>
  </si>
  <si>
    <t>Congenital hydrocephalus and spina bifida</t>
  </si>
  <si>
    <t>استسقاء الرأس الخلقي والسنسنة المشقوقة</t>
  </si>
  <si>
    <t>تشوهات خلقية أخرى</t>
  </si>
  <si>
    <t>Q20-24</t>
  </si>
  <si>
    <t>Congenital malformations of the heart</t>
  </si>
  <si>
    <t>التشوهات الخلقية للقلب</t>
  </si>
  <si>
    <t>Q25-28</t>
  </si>
  <si>
    <t>Other congenital malformations of the circulatory system</t>
  </si>
  <si>
    <t>تشوهات خلقية أخرى من الدورة الدموية</t>
  </si>
  <si>
    <t>Q90-99</t>
  </si>
  <si>
    <t>Down's syndrome and other chromosomal abnormalities</t>
  </si>
  <si>
    <t>متلازمة داون وغيرها من تشوهات الكروموسومات</t>
  </si>
  <si>
    <t>Other symptoms, signs and abnormal clinical and laboratory findings, not elsewhere classified</t>
  </si>
  <si>
    <t>أعراض أخرى، وعلامات والنتائج السريرية والمخبرية غير طبيعية، وليس مصنفة في مكان آخر</t>
  </si>
  <si>
    <t>D00-D48,E00-E34,E65-E88,F01-F99,H00-H95,
I00-I99,J30-J98,L00-L98,M00-M99,N00-N98</t>
  </si>
  <si>
    <t>W00-W64,W85-W99,X10-X39,X50-X84,Y10-Y89</t>
  </si>
  <si>
    <t>All other external causes</t>
  </si>
  <si>
    <t>جميع الأسباب الخارجية الأخرى</t>
  </si>
  <si>
    <t>2006 - 2015</t>
  </si>
  <si>
    <t>المواليد الأحياء فاقدو القيد حسب الجنسية والنوع (2006-2015)</t>
  </si>
  <si>
    <t>Non-Registered Live Births by Nationality &amp; Gender (2006-2015)</t>
  </si>
  <si>
    <t>المواليد الأحياء المسجلون حسب الجنسية والنوع ونسبة النوع عند الميلاد (2007-2016)</t>
  </si>
  <si>
    <t>Registered Live Births by Nationality,  Gender and  Gender Ratio at birth (2007-2016)</t>
  </si>
  <si>
    <t>المواليد الأحياء المسجلون حسب الجنسية والنوع (2007-2016)</t>
  </si>
  <si>
    <t>Registerd Live Births by Nationality and  Gender (2007-2016)</t>
  </si>
  <si>
    <t>المواليد الأحياء المسجلون حسب النوع والجنسية (2012-2016)</t>
  </si>
  <si>
    <t>Registered Live Births by Gender and Nationality (2012-2016)</t>
  </si>
  <si>
    <t>الوفيات المسجلة حسب الجنسية والنوع (2007-2016)</t>
  </si>
  <si>
    <t>Registered Deaths by Nationality and  Gender (2007-2016)</t>
  </si>
  <si>
    <t>الوفيات المسجلة حسب النوع والجنسية  (2012-2016)</t>
  </si>
  <si>
    <t>Registered Deaths by Gender and Nationality (2012-2016)</t>
  </si>
  <si>
    <t>وفيات الأطفال الرضع المسجلة حسب الجنسية والنوع (2007-2016)</t>
  </si>
  <si>
    <t>Registered Infant Deaths by Nationality &amp; Gender  (2007-2016)</t>
  </si>
  <si>
    <t>النسب المئوية للوفيات المسجلة حسب الجنسية والنوع وسبب الوفاة (المراجعة العاشرة القائمة الاساسية) 2015</t>
  </si>
  <si>
    <t>النسب المئوية للوفيات المسجلة حسب الجنسية والنوع وسبب الوفاة (المراجعة العاشرة القائمة الاساسية) 2014</t>
  </si>
  <si>
    <t>Percentage of Registered Deaths by Nationality,Gender and Cause of Death (ICD 10 basic list) 2015</t>
  </si>
  <si>
    <t>Percentage of Registered Deaths by Nationality,Gender and Cause of Death (ICD 10 basic list) 2014</t>
  </si>
  <si>
    <t>معدل وفيات الأطفال أقل من (5) سنوات حسب الجنسية والنوع (2007 - 2016)</t>
  </si>
  <si>
    <t xml:space="preserve"> Under (5) Years Mortality Rate by Natioanlity &amp; Gender (2007-2016)</t>
  </si>
  <si>
    <t>معدل الخصوبة العام والخصوبة الكلية و الإحلال الإجمالى ومتوسط عمر المرأة عند الإنجاب حسب الجنسية(2012-2016)</t>
  </si>
  <si>
    <t>General Fertility, Total Fertility
And Gross Reproduction Rates, and Average Age Of Child Bearing by Nationality (2012-2016)</t>
  </si>
  <si>
    <t>معدل المواليد والوفيات الخام  ومعدل الزيادة الطبيعية ومعدل وفيات الأمهات ونسبة الولادات التي تجري تحت إشراف صحي (2007-2016)</t>
  </si>
  <si>
    <t>Crude Birth and Death Rate, Natural Increase Rate, Maternal Mortality Rate and Rate Of Deliveries Under Medical Supervision (2007-2016)</t>
  </si>
  <si>
    <t>معدل وفيات حديثي الولادة (2007-2016)</t>
  </si>
  <si>
    <t>معدل وفيات الأطفال الرضع حسب الجنسية والنوع (2007-2016)</t>
  </si>
  <si>
    <t>معدل وفيات الأطفال أقل من (5) سنوات حسب الجنسية والنوع (2007-2016)</t>
  </si>
  <si>
    <t>معدل وفيات الأطفال حسب الجنسية والنوع (2007-2016)</t>
  </si>
  <si>
    <t>Neonatal Mortality Rate (2007-2016)</t>
  </si>
  <si>
    <t>Infant Mortality Rate by Nationality &amp; Gender (2007-2016)</t>
  </si>
  <si>
    <t>Under (5) Years Mortality Rate by Nationality &amp; Gender (2007-2016)</t>
  </si>
  <si>
    <t>Child Mortality Rate by Nationlity &amp;  Gender (2007 - 2016)</t>
  </si>
  <si>
    <t>الواقعات الحيوية المسجلة (2007-2016)</t>
  </si>
  <si>
    <t>Registered Vital Events (2007-2016)</t>
  </si>
  <si>
    <t>ايذاء النفس المتعمد</t>
  </si>
  <si>
    <t>Intentional self harm</t>
  </si>
  <si>
    <t>Table No (6-1)</t>
  </si>
  <si>
    <t>Table No (6-2)</t>
  </si>
  <si>
    <t>Table No (6-3)</t>
  </si>
  <si>
    <t xml:space="preserve">                                        السنة
المعدل والجنسية</t>
  </si>
  <si>
    <t>Child Mortality Rate (Less than 5 Years) by Nationality &amp; Gender</t>
  </si>
  <si>
    <t>المواليد أحياء
Live Births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</si>
  <si>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</si>
  <si>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</si>
  <si>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</si>
  <si>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</si>
  <si>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</si>
  <si>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</si>
  <si>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 xml:space="preserve">  دول أوروبية</t>
  </si>
  <si>
    <t xml:space="preserve">  دول آسيوية</t>
  </si>
  <si>
    <t>الباب الثاني: المواليد الأحياء</t>
  </si>
  <si>
    <t>الباب الثالث: الوفيــات</t>
  </si>
  <si>
    <t xml:space="preserve"> الباب الرابع: وفيات الأطفال الرضع</t>
  </si>
  <si>
    <t>CHAPTER FOUR: INFANT DAETHS</t>
  </si>
  <si>
    <t>الباب الخامس: الوفيات المسجلة 
حسب سبب الوفاة</t>
  </si>
  <si>
    <t>CHAPTER FIVE: REGISTERED DEATHS BY CAUSE OF DEATHS</t>
  </si>
  <si>
    <t>Table No.(10)</t>
  </si>
  <si>
    <t xml:space="preserve">                           Nationality 
                           &amp; Gender 
  Municipality   </t>
  </si>
  <si>
    <t xml:space="preserve">              الجنسية والنوع
 البلدية</t>
  </si>
  <si>
    <t>وفيات الأطفال الرضع المسجلة حسب الجنسية (2007 - 2016)</t>
  </si>
  <si>
    <t>Registered Infant Deaths by Nationality (2007-2016)</t>
  </si>
  <si>
    <t>الواقعات الحيوية المسجلة (2007 -2016)</t>
  </si>
  <si>
    <t xml:space="preserve">Registerd Vital Events (2007-2016)      </t>
  </si>
  <si>
    <t>معدل الخصوبة العام والخصوبة الكلية والإحلال الإجمالى
ومتوسط عمر المرأة عند الإنجاب حسب الجنسية</t>
  </si>
  <si>
    <t>General Fertility, Total Fertility and Gross Reproduction Rate, and Average Age 
Of Child Bearing by Nationality</t>
  </si>
  <si>
    <t xml:space="preserve">معدل وفيات حديثي الولادة </t>
  </si>
  <si>
    <t>Neonatal Mortality Rate</t>
  </si>
  <si>
    <t xml:space="preserve">                   Nationality &amp; Gender 
  Year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</si>
</sst>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_-* #,##0.00\-;_-* &quot;-&quot;??_-;_-@_-"/>
    <numFmt numFmtId="165" formatCode="0.0"/>
    <numFmt numFmtId="166" formatCode="#,##0_ ;\-#,##0\ "/>
    <numFmt numFmtId="167" formatCode="0_)"/>
  </numFmts>
  <fonts count="54">
    <font>
      <sz val="10"/>
      <name val="Arial"/>
      <charset val="178"/>
    </font>
    <font>
      <sz val="11"/>
      <color theme="1"/>
      <name val="Calibri"/>
      <family val="2"/>
      <charset val="178"/>
      <scheme val="minor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2"/>
      <name val="Times New Roman"/>
      <family val="1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vertAlign val="superscript"/>
      <sz val="11"/>
      <name val="Arial"/>
      <family val="2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vertAlign val="superscript"/>
      <sz val="10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name val="Arial"/>
      <family val="2"/>
      <charset val="178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indexed="63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</fills>
  <borders count="151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 diagonalUp="1">
      <left style="thick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/>
      <right style="thick">
        <color theme="0"/>
      </right>
      <top style="thin">
        <color theme="1"/>
      </top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n">
        <color indexed="64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 diagonalDown="1">
      <left/>
      <right style="medium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medium">
        <color theme="0"/>
      </right>
      <top/>
      <bottom style="thin">
        <color theme="1"/>
      </bottom>
      <diagonal style="medium">
        <color theme="0"/>
      </diagonal>
    </border>
  </borders>
  <cellStyleXfs count="44">
    <xf numFmtId="0" fontId="0" fillId="0" borderId="0"/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0" fillId="0" borderId="0">
      <alignment horizontal="left" vertical="center"/>
    </xf>
    <xf numFmtId="0" fontId="10" fillId="0" borderId="0"/>
    <xf numFmtId="0" fontId="11" fillId="0" borderId="0">
      <alignment horizontal="right" vertical="center"/>
    </xf>
    <xf numFmtId="1" fontId="6" fillId="2" borderId="1">
      <alignment horizontal="left" vertical="center" wrapText="1"/>
    </xf>
    <xf numFmtId="0" fontId="12" fillId="2" borderId="2" applyAlignment="0">
      <alignment horizontal="center" vertical="center"/>
    </xf>
    <xf numFmtId="0" fontId="13" fillId="2" borderId="2">
      <alignment horizontal="center" vertical="center" wrapText="1"/>
    </xf>
    <xf numFmtId="0" fontId="11" fillId="2" borderId="3">
      <alignment horizontal="right" vertical="center" wrapText="1"/>
    </xf>
    <xf numFmtId="0" fontId="14" fillId="0" borderId="4">
      <alignment horizontal="left" vertical="center"/>
    </xf>
    <xf numFmtId="0" fontId="14" fillId="2" borderId="5">
      <alignment horizontal="left" vertical="center" wrapText="1" indent="1"/>
    </xf>
    <xf numFmtId="0" fontId="14" fillId="0" borderId="5">
      <alignment horizontal="right" vertical="center" indent="1"/>
    </xf>
    <xf numFmtId="0" fontId="10" fillId="0" borderId="0">
      <alignment horizontal="left" vertical="center"/>
    </xf>
    <xf numFmtId="0" fontId="11" fillId="0" borderId="0">
      <alignment horizontal="right" vertical="center"/>
    </xf>
    <xf numFmtId="0" fontId="17" fillId="0" borderId="5">
      <alignment horizontal="right" vertical="center" indent="1"/>
    </xf>
    <xf numFmtId="0" fontId="11" fillId="2" borderId="5">
      <alignment horizontal="right" vertical="center" wrapText="1" indent="1" readingOrder="2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1" fillId="2" borderId="3">
      <alignment horizontal="right" vertical="center" wrapText="1"/>
    </xf>
    <xf numFmtId="1" fontId="20" fillId="2" borderId="2">
      <alignment horizontal="center" vertical="center"/>
    </xf>
    <xf numFmtId="0" fontId="21" fillId="2" borderId="2">
      <alignment horizontal="center" vertical="center" wrapText="1"/>
    </xf>
    <xf numFmtId="0" fontId="10" fillId="0" borderId="0">
      <alignment horizontal="center" vertical="center" readingOrder="2"/>
    </xf>
    <xf numFmtId="0" fontId="22" fillId="0" borderId="0">
      <alignment horizontal="left" vertical="center"/>
    </xf>
    <xf numFmtId="0" fontId="10" fillId="0" borderId="0"/>
    <xf numFmtId="0" fontId="17" fillId="0" borderId="0">
      <alignment horizontal="right" vertical="center"/>
    </xf>
    <xf numFmtId="0" fontId="10" fillId="0" borderId="0">
      <alignment horizontal="left" vertical="center"/>
    </xf>
    <xf numFmtId="0" fontId="10" fillId="0" borderId="0">
      <alignment horizontal="left" vertical="center"/>
    </xf>
    <xf numFmtId="0" fontId="11" fillId="2" borderId="5">
      <alignment horizontal="right" vertical="center" wrapText="1" indent="1" readingOrder="2"/>
    </xf>
    <xf numFmtId="0" fontId="14" fillId="0" borderId="10">
      <alignment horizontal="left" vertical="center"/>
    </xf>
    <xf numFmtId="0" fontId="29" fillId="0" borderId="0">
      <alignment horizontal="left" vertical="center"/>
    </xf>
    <xf numFmtId="164" fontId="42" fillId="0" borderId="0" applyFont="0" applyFill="0" applyBorder="0" applyAlignment="0" applyProtection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2" fillId="0" borderId="0"/>
    <xf numFmtId="0" fontId="1" fillId="0" borderId="0"/>
    <xf numFmtId="0" fontId="10" fillId="0" borderId="0"/>
  </cellStyleXfs>
  <cellXfs count="1512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14" applyFont="1" applyAlignment="1">
      <alignment horizontal="right" vertical="center" readingOrder="2"/>
    </xf>
    <xf numFmtId="0" fontId="10" fillId="0" borderId="8" xfId="12" applyFont="1" applyBorder="1">
      <alignment horizontal="right" vertical="center" indent="1"/>
    </xf>
    <xf numFmtId="0" fontId="7" fillId="4" borderId="7" xfId="11" applyFont="1" applyFill="1" applyBorder="1" applyAlignment="1">
      <alignment horizontal="left" vertical="center" wrapText="1" indent="1" readingOrder="1"/>
    </xf>
    <xf numFmtId="0" fontId="10" fillId="0" borderId="8" xfId="12" applyFont="1" applyBorder="1" applyAlignment="1">
      <alignment horizontal="center" vertical="center"/>
    </xf>
    <xf numFmtId="0" fontId="7" fillId="4" borderId="9" xfId="11" applyFont="1" applyFill="1" applyBorder="1" applyAlignment="1">
      <alignment horizontal="left" vertical="center" wrapText="1" indent="1" readingOrder="1"/>
    </xf>
    <xf numFmtId="0" fontId="19" fillId="0" borderId="0" xfId="0" applyFont="1"/>
    <xf numFmtId="0" fontId="23" fillId="0" borderId="0" xfId="0" applyFont="1" applyAlignment="1">
      <alignment horizontal="justify" readingOrder="2"/>
    </xf>
    <xf numFmtId="0" fontId="7" fillId="0" borderId="0" xfId="4" applyFont="1" applyAlignment="1">
      <alignment vertical="center"/>
    </xf>
    <xf numFmtId="0" fontId="16" fillId="0" borderId="0" xfId="4" applyFont="1" applyAlignment="1">
      <alignment horizontal="center" vertical="center"/>
    </xf>
    <xf numFmtId="2" fontId="16" fillId="0" borderId="0" xfId="4" applyNumberFormat="1" applyFont="1" applyAlignment="1">
      <alignment horizontal="center" vertical="center"/>
    </xf>
    <xf numFmtId="0" fontId="16" fillId="5" borderId="0" xfId="11" applyFont="1" applyFill="1" applyBorder="1" applyAlignment="1">
      <alignment horizontal="center" vertical="center" wrapText="1"/>
    </xf>
    <xf numFmtId="165" fontId="7" fillId="0" borderId="0" xfId="15" applyNumberFormat="1" applyFont="1" applyBorder="1">
      <alignment horizontal="right" vertical="center" indent="1"/>
    </xf>
    <xf numFmtId="165" fontId="7" fillId="0" borderId="0" xfId="12" applyNumberFormat="1" applyFont="1" applyBorder="1">
      <alignment horizontal="right" vertical="center" indent="1"/>
    </xf>
    <xf numFmtId="165" fontId="16" fillId="0" borderId="0" xfId="12" applyNumberFormat="1" applyFont="1" applyBorder="1">
      <alignment horizontal="right" vertical="center" indent="1"/>
    </xf>
    <xf numFmtId="0" fontId="16" fillId="0" borderId="0" xfId="4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6" fillId="0" borderId="0" xfId="31" applyFont="1" applyBorder="1">
      <alignment horizontal="left" vertical="center"/>
    </xf>
    <xf numFmtId="165" fontId="16" fillId="0" borderId="0" xfId="4" applyNumberFormat="1" applyFont="1" applyAlignment="1">
      <alignment vertical="center"/>
    </xf>
    <xf numFmtId="1" fontId="16" fillId="0" borderId="0" xfId="4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16" fillId="0" borderId="0" xfId="4" applyFont="1"/>
    <xf numFmtId="165" fontId="16" fillId="0" borderId="0" xfId="4" applyNumberFormat="1" applyFont="1"/>
    <xf numFmtId="0" fontId="30" fillId="0" borderId="14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5" fillId="0" borderId="0" xfId="17" applyFont="1" applyAlignment="1">
      <alignment vertical="center"/>
    </xf>
    <xf numFmtId="0" fontId="11" fillId="0" borderId="0" xfId="19" applyFont="1" applyAlignment="1">
      <alignment vertical="center" wrapText="1"/>
    </xf>
    <xf numFmtId="0" fontId="11" fillId="0" borderId="0" xfId="19" applyFont="1" applyAlignment="1">
      <alignment vertical="center"/>
    </xf>
    <xf numFmtId="0" fontId="7" fillId="0" borderId="0" xfId="0" applyFont="1"/>
    <xf numFmtId="0" fontId="33" fillId="0" borderId="0" xfId="0" applyFont="1" applyAlignment="1"/>
    <xf numFmtId="0" fontId="32" fillId="0" borderId="0" xfId="0" applyFont="1" applyAlignment="1"/>
    <xf numFmtId="0" fontId="10" fillId="0" borderId="0" xfId="0" applyFont="1"/>
    <xf numFmtId="0" fontId="24" fillId="0" borderId="0" xfId="0" applyFont="1"/>
    <xf numFmtId="0" fontId="35" fillId="0" borderId="0" xfId="0" applyFont="1" applyAlignment="1">
      <alignment vertical="center"/>
    </xf>
    <xf numFmtId="0" fontId="11" fillId="0" borderId="14" xfId="0" applyFont="1" applyBorder="1" applyAlignment="1">
      <alignment horizontal="center" vertical="center" wrapText="1"/>
    </xf>
    <xf numFmtId="0" fontId="31" fillId="0" borderId="14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0" fillId="0" borderId="16" xfId="0" applyBorder="1" applyAlignment="1">
      <alignment vertical="center" wrapText="1"/>
    </xf>
    <xf numFmtId="0" fontId="36" fillId="6" borderId="0" xfId="0" applyFont="1" applyFill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1" fontId="26" fillId="7" borderId="30" xfId="22" applyFont="1" applyFill="1" applyBorder="1" applyAlignment="1">
      <alignment horizontal="left" vertical="center" wrapText="1" indent="1"/>
    </xf>
    <xf numFmtId="0" fontId="26" fillId="7" borderId="30" xfId="8" applyFont="1" applyFill="1" applyBorder="1">
      <alignment horizontal="center" vertical="center" wrapText="1"/>
    </xf>
    <xf numFmtId="1" fontId="26" fillId="7" borderId="30" xfId="22" applyFont="1" applyFill="1" applyBorder="1" applyAlignment="1">
      <alignment horizontal="center" vertical="center" wrapText="1"/>
    </xf>
    <xf numFmtId="1" fontId="37" fillId="8" borderId="19" xfId="22" applyFont="1" applyFill="1" applyBorder="1" applyAlignment="1">
      <alignment horizontal="center" vertical="center" wrapText="1"/>
    </xf>
    <xf numFmtId="0" fontId="37" fillId="8" borderId="20" xfId="11" applyFont="1" applyFill="1" applyBorder="1" applyAlignment="1">
      <alignment horizontal="center" vertical="center" wrapText="1"/>
    </xf>
    <xf numFmtId="1" fontId="37" fillId="8" borderId="20" xfId="22" applyFont="1" applyFill="1" applyBorder="1" applyAlignment="1">
      <alignment horizontal="center" vertical="center" wrapText="1"/>
    </xf>
    <xf numFmtId="1" fontId="34" fillId="8" borderId="19" xfId="22" applyFont="1" applyFill="1" applyBorder="1" applyAlignment="1">
      <alignment horizontal="center" vertical="center" wrapText="1"/>
    </xf>
    <xf numFmtId="1" fontId="34" fillId="8" borderId="20" xfId="22" applyFont="1" applyFill="1" applyBorder="1" applyAlignment="1">
      <alignment horizontal="center" vertical="center" wrapText="1"/>
    </xf>
    <xf numFmtId="1" fontId="34" fillId="7" borderId="20" xfId="22" applyFont="1" applyFill="1" applyBorder="1" applyAlignment="1">
      <alignment horizontal="center" vertical="center" wrapText="1"/>
    </xf>
    <xf numFmtId="1" fontId="37" fillId="7" borderId="20" xfId="22" applyFont="1" applyFill="1" applyBorder="1" applyAlignment="1">
      <alignment horizontal="center" vertical="center" wrapText="1"/>
    </xf>
    <xf numFmtId="0" fontId="37" fillId="7" borderId="20" xfId="11" applyFont="1" applyFill="1" applyBorder="1" applyAlignment="1">
      <alignment horizontal="center" vertical="center" wrapText="1"/>
    </xf>
    <xf numFmtId="0" fontId="37" fillId="7" borderId="21" xfId="11" applyFont="1" applyFill="1" applyBorder="1" applyAlignment="1">
      <alignment horizontal="center" vertical="center" wrapText="1"/>
    </xf>
    <xf numFmtId="0" fontId="7" fillId="7" borderId="33" xfId="8" applyFont="1" applyFill="1" applyBorder="1" applyAlignment="1">
      <alignment horizontal="center" wrapText="1"/>
    </xf>
    <xf numFmtId="0" fontId="7" fillId="8" borderId="40" xfId="11" applyFont="1" applyFill="1" applyBorder="1" applyAlignment="1">
      <alignment horizontal="center" vertical="center" wrapText="1"/>
    </xf>
    <xf numFmtId="0" fontId="7" fillId="7" borderId="42" xfId="11" applyFont="1" applyFill="1" applyBorder="1" applyAlignment="1">
      <alignment horizontal="center" vertical="center" wrapText="1"/>
    </xf>
    <xf numFmtId="0" fontId="7" fillId="8" borderId="42" xfId="11" applyFont="1" applyFill="1" applyBorder="1" applyAlignment="1">
      <alignment horizontal="center" vertical="center" wrapText="1"/>
    </xf>
    <xf numFmtId="0" fontId="7" fillId="7" borderId="44" xfId="11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top" wrapText="1" readingOrder="1"/>
    </xf>
    <xf numFmtId="0" fontId="7" fillId="7" borderId="30" xfId="0" applyFont="1" applyFill="1" applyBorder="1" applyAlignment="1">
      <alignment horizontal="center" vertical="center" wrapText="1" readingOrder="2"/>
    </xf>
    <xf numFmtId="0" fontId="7" fillId="7" borderId="30" xfId="0" applyFont="1" applyFill="1" applyBorder="1" applyAlignment="1">
      <alignment horizontal="center" vertical="center" wrapText="1" readingOrder="1"/>
    </xf>
    <xf numFmtId="0" fontId="34" fillId="0" borderId="20" xfId="0" applyFont="1" applyBorder="1" applyAlignment="1">
      <alignment horizontal="left" vertical="center" wrapText="1" indent="1"/>
    </xf>
    <xf numFmtId="49" fontId="6" fillId="0" borderId="19" xfId="0" applyNumberFormat="1" applyFont="1" applyBorder="1" applyAlignment="1">
      <alignment horizontal="center" vertical="center" wrapText="1" readingOrder="1"/>
    </xf>
    <xf numFmtId="49" fontId="6" fillId="0" borderId="20" xfId="0" applyNumberFormat="1" applyFont="1" applyBorder="1" applyAlignment="1">
      <alignment horizontal="center" vertical="center" wrapText="1" readingOrder="1"/>
    </xf>
    <xf numFmtId="0" fontId="7" fillId="0" borderId="20" xfId="0" applyFont="1" applyBorder="1" applyAlignment="1">
      <alignment horizontal="right" vertical="center" wrapText="1" indent="1" readingOrder="2"/>
    </xf>
    <xf numFmtId="0" fontId="34" fillId="7" borderId="20" xfId="0" applyFont="1" applyFill="1" applyBorder="1" applyAlignment="1">
      <alignment horizontal="left" vertical="center" wrapText="1" indent="1"/>
    </xf>
    <xf numFmtId="0" fontId="6" fillId="7" borderId="20" xfId="0" applyFont="1" applyFill="1" applyBorder="1" applyAlignment="1">
      <alignment horizontal="center" vertical="top" wrapText="1" readingOrder="1"/>
    </xf>
    <xf numFmtId="49" fontId="6" fillId="7" borderId="20" xfId="0" applyNumberFormat="1" applyFont="1" applyFill="1" applyBorder="1" applyAlignment="1">
      <alignment horizontal="center" vertical="center" wrapText="1" readingOrder="1"/>
    </xf>
    <xf numFmtId="0" fontId="7" fillId="7" borderId="20" xfId="0" applyFont="1" applyFill="1" applyBorder="1" applyAlignment="1">
      <alignment horizontal="right" vertical="center" wrapText="1" indent="1" readingOrder="2"/>
    </xf>
    <xf numFmtId="49" fontId="6" fillId="7" borderId="21" xfId="0" applyNumberFormat="1" applyFont="1" applyFill="1" applyBorder="1" applyAlignment="1">
      <alignment horizontal="center" vertical="center" wrapText="1" readingOrder="1"/>
    </xf>
    <xf numFmtId="0" fontId="3" fillId="0" borderId="20" xfId="0" applyFont="1" applyBorder="1" applyAlignment="1">
      <alignment horizontal="center" vertical="center" wrapText="1" readingOrder="1"/>
    </xf>
    <xf numFmtId="0" fontId="4" fillId="0" borderId="20" xfId="0" applyFont="1" applyBorder="1" applyAlignment="1">
      <alignment horizontal="center" vertical="center" wrapText="1" readingOrder="2"/>
    </xf>
    <xf numFmtId="0" fontId="2" fillId="0" borderId="20" xfId="0" applyFont="1" applyBorder="1" applyAlignment="1">
      <alignment horizontal="center" vertical="center" wrapText="1" readingOrder="1"/>
    </xf>
    <xf numFmtId="0" fontId="6" fillId="0" borderId="20" xfId="0" applyFont="1" applyBorder="1" applyAlignment="1">
      <alignment horizontal="center" vertical="center" wrapText="1" readingOrder="1"/>
    </xf>
    <xf numFmtId="0" fontId="3" fillId="0" borderId="34" xfId="0" applyFont="1" applyBorder="1" applyAlignment="1">
      <alignment horizontal="center" vertical="center" wrapText="1" readingOrder="1"/>
    </xf>
    <xf numFmtId="0" fontId="3" fillId="0" borderId="34" xfId="0" applyFont="1" applyBorder="1" applyAlignment="1">
      <alignment vertical="center" wrapText="1" readingOrder="1"/>
    </xf>
    <xf numFmtId="0" fontId="7" fillId="0" borderId="20" xfId="0" applyFont="1" applyBorder="1" applyAlignment="1">
      <alignment horizontal="right" vertical="center" wrapText="1" readingOrder="2"/>
    </xf>
    <xf numFmtId="0" fontId="34" fillId="0" borderId="20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2" fillId="7" borderId="20" xfId="0" applyFont="1" applyFill="1" applyBorder="1" applyAlignment="1">
      <alignment horizontal="center" vertical="center" wrapText="1" readingOrder="1"/>
    </xf>
    <xf numFmtId="0" fontId="3" fillId="7" borderId="20" xfId="0" applyFont="1" applyFill="1" applyBorder="1" applyAlignment="1">
      <alignment horizontal="center" vertical="center" wrapText="1" readingOrder="1"/>
    </xf>
    <xf numFmtId="49" fontId="3" fillId="7" borderId="20" xfId="0" applyNumberFormat="1" applyFont="1" applyFill="1" applyBorder="1" applyAlignment="1">
      <alignment vertical="center" wrapText="1" readingOrder="1"/>
    </xf>
    <xf numFmtId="0" fontId="4" fillId="7" borderId="20" xfId="0" applyFont="1" applyFill="1" applyBorder="1" applyAlignment="1">
      <alignment horizontal="center" vertical="top" wrapText="1" readingOrder="2"/>
    </xf>
    <xf numFmtId="0" fontId="34" fillId="7" borderId="20" xfId="0" applyFont="1" applyFill="1" applyBorder="1" applyAlignment="1">
      <alignment horizontal="left" vertical="center" wrapText="1"/>
    </xf>
    <xf numFmtId="0" fontId="6" fillId="7" borderId="20" xfId="0" applyFont="1" applyFill="1" applyBorder="1" applyAlignment="1">
      <alignment horizontal="center" vertical="center" wrapText="1" readingOrder="1"/>
    </xf>
    <xf numFmtId="0" fontId="7" fillId="7" borderId="20" xfId="0" applyFont="1" applyFill="1" applyBorder="1" applyAlignment="1">
      <alignment horizontal="right" vertical="center" wrapText="1" readingOrder="2"/>
    </xf>
    <xf numFmtId="0" fontId="4" fillId="7" borderId="20" xfId="0" applyFont="1" applyFill="1" applyBorder="1" applyAlignment="1">
      <alignment horizontal="center" vertical="center" wrapText="1" readingOrder="2"/>
    </xf>
    <xf numFmtId="0" fontId="34" fillId="7" borderId="21" xfId="0" applyFont="1" applyFill="1" applyBorder="1" applyAlignment="1">
      <alignment horizontal="left" vertical="center" wrapText="1"/>
    </xf>
    <xf numFmtId="0" fontId="6" fillId="7" borderId="21" xfId="0" applyFont="1" applyFill="1" applyBorder="1" applyAlignment="1">
      <alignment horizontal="center" vertical="center" wrapText="1" readingOrder="1"/>
    </xf>
    <xf numFmtId="0" fontId="7" fillId="7" borderId="21" xfId="0" applyFont="1" applyFill="1" applyBorder="1" applyAlignment="1">
      <alignment horizontal="right" vertical="center" wrapText="1" readingOrder="2"/>
    </xf>
    <xf numFmtId="0" fontId="13" fillId="7" borderId="30" xfId="8" applyFont="1" applyFill="1" applyBorder="1" applyAlignment="1">
      <alignment horizontal="center" vertical="center" wrapText="1" readingOrder="1"/>
    </xf>
    <xf numFmtId="0" fontId="10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6" fillId="0" borderId="0" xfId="0" applyFont="1"/>
    <xf numFmtId="0" fontId="25" fillId="0" borderId="0" xfId="0" applyFont="1" applyAlignment="1"/>
    <xf numFmtId="0" fontId="16" fillId="0" borderId="0" xfId="0" applyFont="1" applyAlignment="1">
      <alignment horizontal="center"/>
    </xf>
    <xf numFmtId="0" fontId="6" fillId="7" borderId="30" xfId="8" applyFont="1" applyFill="1" applyBorder="1" applyAlignment="1">
      <alignment horizontal="center" vertical="center" wrapText="1" readingOrder="1"/>
    </xf>
    <xf numFmtId="0" fontId="7" fillId="8" borderId="19" xfId="16" applyFont="1" applyFill="1" applyBorder="1" applyAlignment="1">
      <alignment horizontal="center" vertical="center" wrapText="1" readingOrder="2"/>
    </xf>
    <xf numFmtId="0" fontId="7" fillId="8" borderId="20" xfId="16" applyFont="1" applyFill="1" applyBorder="1" applyAlignment="1">
      <alignment horizontal="center" vertical="center" wrapText="1" readingOrder="2"/>
    </xf>
    <xf numFmtId="0" fontId="7" fillId="7" borderId="20" xfId="16" applyFont="1" applyFill="1" applyBorder="1" applyAlignment="1">
      <alignment horizontal="center" vertical="center" wrapText="1" readingOrder="2"/>
    </xf>
    <xf numFmtId="0" fontId="7" fillId="8" borderId="50" xfId="16" applyFont="1" applyFill="1" applyBorder="1" applyAlignment="1">
      <alignment horizontal="center" vertical="center" wrapText="1" readingOrder="2"/>
    </xf>
    <xf numFmtId="0" fontId="34" fillId="8" borderId="34" xfId="11" applyFont="1" applyFill="1" applyBorder="1" applyAlignment="1">
      <alignment horizontal="center" vertical="center" wrapText="1"/>
    </xf>
    <xf numFmtId="0" fontId="7" fillId="7" borderId="35" xfId="8" applyFont="1" applyFill="1" applyBorder="1" applyAlignment="1">
      <alignment horizontal="center" vertical="center" wrapText="1" readingOrder="1"/>
    </xf>
    <xf numFmtId="0" fontId="7" fillId="8" borderId="13" xfId="16" applyFont="1" applyFill="1" applyBorder="1" applyAlignment="1">
      <alignment horizontal="center" vertical="center" wrapText="1" readingOrder="2"/>
    </xf>
    <xf numFmtId="0" fontId="7" fillId="8" borderId="12" xfId="16" applyFont="1" applyFill="1" applyBorder="1" applyAlignment="1">
      <alignment horizontal="center" vertical="center" wrapText="1" readingOrder="2"/>
    </xf>
    <xf numFmtId="0" fontId="7" fillId="7" borderId="12" xfId="16" applyFont="1" applyFill="1" applyBorder="1" applyAlignment="1">
      <alignment horizontal="center" vertical="center" wrapText="1" readingOrder="2"/>
    </xf>
    <xf numFmtId="0" fontId="7" fillId="7" borderId="43" xfId="16" applyFont="1" applyFill="1" applyBorder="1">
      <alignment horizontal="right" vertical="center" wrapText="1" indent="1" readingOrder="2"/>
    </xf>
    <xf numFmtId="0" fontId="21" fillId="8" borderId="25" xfId="7" applyFont="1" applyFill="1" applyBorder="1" applyAlignment="1">
      <alignment horizontal="center" vertical="center"/>
    </xf>
    <xf numFmtId="0" fontId="26" fillId="8" borderId="23" xfId="7" applyFont="1" applyFill="1" applyBorder="1" applyAlignment="1">
      <alignment horizontal="center" vertical="center"/>
    </xf>
    <xf numFmtId="0" fontId="16" fillId="8" borderId="41" xfId="16" applyFont="1" applyFill="1" applyBorder="1" applyAlignment="1">
      <alignment horizontal="center" vertical="center" wrapText="1" readingOrder="2"/>
    </xf>
    <xf numFmtId="0" fontId="16" fillId="7" borderId="43" xfId="16" applyFont="1" applyFill="1" applyBorder="1" applyAlignment="1">
      <alignment horizontal="center" vertical="center" wrapText="1" readingOrder="2"/>
    </xf>
    <xf numFmtId="0" fontId="16" fillId="8" borderId="43" xfId="16" applyFont="1" applyFill="1" applyBorder="1" applyAlignment="1">
      <alignment horizontal="center" vertical="center" wrapText="1" readingOrder="2"/>
    </xf>
    <xf numFmtId="0" fontId="7" fillId="7" borderId="23" xfId="7" applyFont="1" applyFill="1" applyBorder="1" applyAlignment="1">
      <alignment horizontal="center" vertical="center"/>
    </xf>
    <xf numFmtId="165" fontId="10" fillId="8" borderId="20" xfId="12" applyNumberFormat="1" applyFont="1" applyFill="1" applyBorder="1" applyAlignment="1">
      <alignment horizontal="right" vertical="center" indent="1"/>
    </xf>
    <xf numFmtId="0" fontId="7" fillId="8" borderId="20" xfId="30" applyFont="1" applyFill="1" applyBorder="1" applyAlignment="1">
      <alignment horizontal="center" vertical="center" wrapText="1" readingOrder="2"/>
    </xf>
    <xf numFmtId="0" fontId="7" fillId="7" borderId="20" xfId="30" applyFont="1" applyFill="1" applyBorder="1" applyAlignment="1">
      <alignment horizontal="center" vertical="center" wrapText="1" readingOrder="2"/>
    </xf>
    <xf numFmtId="0" fontId="7" fillId="8" borderId="50" xfId="30" applyFont="1" applyFill="1" applyBorder="1" applyAlignment="1">
      <alignment horizontal="center" vertical="center" wrapText="1" readingOrder="2"/>
    </xf>
    <xf numFmtId="0" fontId="7" fillId="8" borderId="19" xfId="30" applyFont="1" applyFill="1" applyBorder="1" applyAlignment="1">
      <alignment horizontal="center" vertical="center" wrapText="1" readingOrder="2"/>
    </xf>
    <xf numFmtId="0" fontId="7" fillId="8" borderId="23" xfId="7" applyFont="1" applyFill="1" applyBorder="1" applyAlignment="1">
      <alignment horizontal="center" vertical="center"/>
    </xf>
    <xf numFmtId="1" fontId="10" fillId="8" borderId="12" xfId="12" applyNumberFormat="1" applyFont="1" applyFill="1" applyBorder="1" applyAlignment="1">
      <alignment horizontal="right" vertical="center" indent="1"/>
    </xf>
    <xf numFmtId="0" fontId="26" fillId="7" borderId="35" xfId="8" applyFont="1" applyFill="1" applyBorder="1">
      <alignment horizontal="center" vertical="center" wrapText="1"/>
    </xf>
    <xf numFmtId="0" fontId="26" fillId="7" borderId="30" xfId="7" applyFont="1" applyFill="1" applyBorder="1" applyAlignment="1">
      <alignment horizontal="center" vertical="center"/>
    </xf>
    <xf numFmtId="0" fontId="7" fillId="8" borderId="52" xfId="16" applyFont="1" applyFill="1" applyBorder="1">
      <alignment horizontal="right" vertical="center" wrapText="1" indent="1" readingOrder="2"/>
    </xf>
    <xf numFmtId="0" fontId="7" fillId="8" borderId="43" xfId="16" applyFont="1" applyFill="1" applyBorder="1">
      <alignment horizontal="right" vertical="center" wrapText="1" indent="1" readingOrder="2"/>
    </xf>
    <xf numFmtId="0" fontId="26" fillId="8" borderId="20" xfId="30" applyFont="1" applyFill="1" applyBorder="1">
      <alignment horizontal="right" vertical="center" wrapText="1" indent="1" readingOrder="2"/>
    </xf>
    <xf numFmtId="0" fontId="26" fillId="7" borderId="20" xfId="30" applyFont="1" applyFill="1" applyBorder="1">
      <alignment horizontal="right" vertical="center" wrapText="1" indent="1" readingOrder="2"/>
    </xf>
    <xf numFmtId="0" fontId="26" fillId="8" borderId="19" xfId="30" applyFont="1" applyFill="1" applyBorder="1">
      <alignment horizontal="right" vertical="center" wrapText="1" indent="1" readingOrder="2"/>
    </xf>
    <xf numFmtId="0" fontId="26" fillId="7" borderId="21" xfId="7" applyFont="1" applyFill="1" applyBorder="1" applyAlignment="1">
      <alignment horizontal="center" vertical="center" wrapText="1"/>
    </xf>
    <xf numFmtId="0" fontId="26" fillId="7" borderId="50" xfId="30" applyFont="1" applyFill="1" applyBorder="1">
      <alignment horizontal="right" vertical="center" wrapText="1" indent="1" readingOrder="2"/>
    </xf>
    <xf numFmtId="0" fontId="7" fillId="7" borderId="20" xfId="7" applyFont="1" applyFill="1" applyBorder="1" applyAlignment="1">
      <alignment horizontal="center" vertical="center" wrapText="1"/>
    </xf>
    <xf numFmtId="0" fontId="7" fillId="8" borderId="34" xfId="7" applyFont="1" applyFill="1" applyBorder="1" applyAlignment="1">
      <alignment horizontal="center" vertical="center"/>
    </xf>
    <xf numFmtId="0" fontId="7" fillId="7" borderId="35" xfId="8" applyFont="1" applyFill="1" applyBorder="1">
      <alignment horizontal="center" vertical="center" wrapText="1"/>
    </xf>
    <xf numFmtId="0" fontId="26" fillId="8" borderId="20" xfId="16" applyFont="1" applyFill="1" applyBorder="1" applyAlignment="1">
      <alignment horizontal="center" vertical="center" wrapText="1" readingOrder="2"/>
    </xf>
    <xf numFmtId="0" fontId="26" fillId="7" borderId="20" xfId="16" applyFont="1" applyFill="1" applyBorder="1" applyAlignment="1">
      <alignment horizontal="center" vertical="center" wrapText="1" readingOrder="2"/>
    </xf>
    <xf numFmtId="0" fontId="26" fillId="8" borderId="19" xfId="16" applyFont="1" applyFill="1" applyBorder="1" applyAlignment="1">
      <alignment horizontal="center" vertical="center" wrapText="1" readingOrder="2"/>
    </xf>
    <xf numFmtId="49" fontId="26" fillId="7" borderId="35" xfId="8" applyNumberFormat="1" applyFont="1" applyFill="1" applyBorder="1">
      <alignment horizontal="center" vertical="center" wrapText="1"/>
    </xf>
    <xf numFmtId="0" fontId="26" fillId="7" borderId="50" xfId="16" applyFont="1" applyFill="1" applyBorder="1" applyAlignment="1">
      <alignment horizontal="center" vertical="center" wrapText="1" readingOrder="2"/>
    </xf>
    <xf numFmtId="0" fontId="26" fillId="8" borderId="79" xfId="16" applyFont="1" applyFill="1" applyBorder="1" applyAlignment="1">
      <alignment horizontal="center" vertical="center" wrapText="1" readingOrder="2"/>
    </xf>
    <xf numFmtId="0" fontId="26" fillId="8" borderId="80" xfId="16" applyFont="1" applyFill="1" applyBorder="1" applyAlignment="1">
      <alignment horizontal="center" vertical="center" wrapText="1" readingOrder="2"/>
    </xf>
    <xf numFmtId="0" fontId="26" fillId="7" borderId="80" xfId="16" applyFont="1" applyFill="1" applyBorder="1" applyAlignment="1">
      <alignment horizontal="center" vertical="center" wrapText="1" readingOrder="2"/>
    </xf>
    <xf numFmtId="0" fontId="26" fillId="7" borderId="76" xfId="16" applyFont="1" applyFill="1" applyBorder="1" applyAlignment="1">
      <alignment horizontal="center" vertical="center" wrapText="1" readingOrder="2"/>
    </xf>
    <xf numFmtId="0" fontId="26" fillId="8" borderId="85" xfId="16" applyFont="1" applyFill="1" applyBorder="1" applyAlignment="1">
      <alignment horizontal="center" vertical="center" wrapText="1" readingOrder="2"/>
    </xf>
    <xf numFmtId="0" fontId="16" fillId="8" borderId="20" xfId="11" applyFont="1" applyFill="1" applyBorder="1" applyAlignment="1">
      <alignment horizontal="center" vertical="center" wrapText="1" readingOrder="2"/>
    </xf>
    <xf numFmtId="0" fontId="16" fillId="7" borderId="20" xfId="11" applyFont="1" applyFill="1" applyBorder="1" applyAlignment="1">
      <alignment horizontal="center" vertical="center" wrapText="1" readingOrder="2"/>
    </xf>
    <xf numFmtId="0" fontId="7" fillId="7" borderId="35" xfId="7" applyFont="1" applyFill="1" applyBorder="1" applyAlignment="1">
      <alignment horizontal="center" vertical="center" wrapText="1" readingOrder="1"/>
    </xf>
    <xf numFmtId="0" fontId="7" fillId="8" borderId="20" xfId="11" applyFont="1" applyFill="1" applyBorder="1" applyAlignment="1">
      <alignment horizontal="right" vertical="center" wrapText="1" indent="1" readingOrder="2"/>
    </xf>
    <xf numFmtId="0" fontId="7" fillId="7" borderId="20" xfId="11" applyFont="1" applyFill="1" applyBorder="1" applyAlignment="1">
      <alignment horizontal="right" vertical="center" wrapText="1" indent="1" readingOrder="2"/>
    </xf>
    <xf numFmtId="0" fontId="7" fillId="8" borderId="19" xfId="11" applyFont="1" applyFill="1" applyBorder="1" applyAlignment="1">
      <alignment horizontal="right" vertical="center" wrapText="1" indent="1" readingOrder="2"/>
    </xf>
    <xf numFmtId="0" fontId="7" fillId="8" borderId="50" xfId="11" applyFont="1" applyFill="1" applyBorder="1" applyAlignment="1">
      <alignment horizontal="right" vertical="center" wrapText="1" indent="1" readingOrder="2"/>
    </xf>
    <xf numFmtId="0" fontId="11" fillId="0" borderId="0" xfId="2" applyFont="1" applyAlignment="1">
      <alignment vertical="center"/>
    </xf>
    <xf numFmtId="0" fontId="7" fillId="8" borderId="30" xfId="7" applyFont="1" applyFill="1" applyBorder="1" applyAlignment="1">
      <alignment horizontal="center" vertical="center"/>
    </xf>
    <xf numFmtId="0" fontId="7" fillId="7" borderId="30" xfId="7" applyFont="1" applyFill="1" applyBorder="1" applyAlignment="1">
      <alignment horizontal="center" vertical="center" wrapText="1"/>
    </xf>
    <xf numFmtId="0" fontId="26" fillId="7" borderId="35" xfId="11" applyFont="1" applyFill="1" applyBorder="1" applyAlignment="1">
      <alignment horizontal="center" vertical="center" wrapText="1" readingOrder="1"/>
    </xf>
    <xf numFmtId="0" fontId="34" fillId="8" borderId="20" xfId="11" applyFont="1" applyFill="1" applyBorder="1" applyAlignment="1">
      <alignment horizontal="left" vertical="center" wrapText="1" indent="1"/>
    </xf>
    <xf numFmtId="0" fontId="34" fillId="7" borderId="20" xfId="11" applyFont="1" applyFill="1" applyBorder="1" applyAlignment="1">
      <alignment horizontal="left" vertical="center" wrapText="1" indent="1"/>
    </xf>
    <xf numFmtId="0" fontId="7" fillId="8" borderId="41" xfId="11" applyFont="1" applyFill="1" applyBorder="1" applyAlignment="1">
      <alignment horizontal="right" vertical="center" wrapText="1" indent="1" readingOrder="2"/>
    </xf>
    <xf numFmtId="0" fontId="7" fillId="7" borderId="43" xfId="11" applyFont="1" applyFill="1" applyBorder="1" applyAlignment="1">
      <alignment horizontal="right" vertical="center" wrapText="1" indent="1" readingOrder="2"/>
    </xf>
    <xf numFmtId="0" fontId="7" fillId="8" borderId="43" xfId="11" applyFont="1" applyFill="1" applyBorder="1" applyAlignment="1">
      <alignment horizontal="right" vertical="center" wrapText="1" indent="1" readingOrder="2"/>
    </xf>
    <xf numFmtId="0" fontId="10" fillId="8" borderId="19" xfId="12" applyFont="1" applyFill="1" applyBorder="1" applyAlignment="1">
      <alignment horizontal="right" vertical="center" indent="1"/>
    </xf>
    <xf numFmtId="0" fontId="10" fillId="7" borderId="20" xfId="12" applyFont="1" applyFill="1" applyBorder="1" applyAlignment="1">
      <alignment horizontal="right" vertical="center" indent="1"/>
    </xf>
    <xf numFmtId="0" fontId="10" fillId="8" borderId="20" xfId="12" applyFont="1" applyFill="1" applyBorder="1" applyAlignment="1">
      <alignment horizontal="right" vertical="center" indent="1"/>
    </xf>
    <xf numFmtId="0" fontId="10" fillId="8" borderId="50" xfId="12" applyFont="1" applyFill="1" applyBorder="1" applyAlignment="1">
      <alignment horizontal="right" vertical="center" indent="1"/>
    </xf>
    <xf numFmtId="0" fontId="7" fillId="8" borderId="20" xfId="12" applyFont="1" applyFill="1" applyBorder="1">
      <alignment horizontal="right" vertical="center" indent="1"/>
    </xf>
    <xf numFmtId="0" fontId="7" fillId="8" borderId="20" xfId="30" applyFont="1" applyFill="1" applyBorder="1" applyAlignment="1">
      <alignment horizontal="right" vertical="center" wrapText="1" indent="1" readingOrder="2"/>
    </xf>
    <xf numFmtId="16" fontId="7" fillId="8" borderId="20" xfId="30" applyNumberFormat="1" applyFont="1" applyFill="1" applyBorder="1" applyAlignment="1">
      <alignment horizontal="right" vertical="center" wrapText="1" indent="1" readingOrder="2"/>
    </xf>
    <xf numFmtId="0" fontId="7" fillId="7" borderId="20" xfId="12" applyFont="1" applyFill="1" applyBorder="1">
      <alignment horizontal="right" vertical="center" indent="1"/>
    </xf>
    <xf numFmtId="16" fontId="7" fillId="7" borderId="20" xfId="30" applyNumberFormat="1" applyFont="1" applyFill="1" applyBorder="1" applyAlignment="1">
      <alignment horizontal="right" vertical="center" wrapText="1" indent="1" readingOrder="2"/>
    </xf>
    <xf numFmtId="0" fontId="7" fillId="7" borderId="20" xfId="30" applyFont="1" applyFill="1" applyBorder="1" applyAlignment="1">
      <alignment horizontal="right" vertical="center" wrapText="1" indent="1" readingOrder="2"/>
    </xf>
    <xf numFmtId="0" fontId="7" fillId="8" borderId="19" xfId="12" applyFont="1" applyFill="1" applyBorder="1">
      <alignment horizontal="right" vertical="center" indent="1"/>
    </xf>
    <xf numFmtId="0" fontId="7" fillId="8" borderId="19" xfId="30" applyFont="1" applyFill="1" applyBorder="1" applyAlignment="1">
      <alignment horizontal="right" vertical="center" wrapText="1" indent="1" readingOrder="2"/>
    </xf>
    <xf numFmtId="1" fontId="7" fillId="7" borderId="30" xfId="22" applyFont="1" applyFill="1" applyBorder="1">
      <alignment horizontal="center" vertical="center"/>
    </xf>
    <xf numFmtId="0" fontId="7" fillId="7" borderId="50" xfId="12" applyFont="1" applyFill="1" applyBorder="1">
      <alignment horizontal="right" vertical="center" indent="1"/>
    </xf>
    <xf numFmtId="0" fontId="7" fillId="7" borderId="50" xfId="30" applyFont="1" applyFill="1" applyBorder="1" applyAlignment="1">
      <alignment horizontal="right" vertical="center" wrapText="1" indent="1" readingOrder="2"/>
    </xf>
    <xf numFmtId="1" fontId="7" fillId="8" borderId="12" xfId="12" applyNumberFormat="1" applyFont="1" applyFill="1" applyBorder="1">
      <alignment horizontal="right" vertical="center" indent="1"/>
    </xf>
    <xf numFmtId="1" fontId="7" fillId="7" borderId="12" xfId="12" applyNumberFormat="1" applyFont="1" applyFill="1" applyBorder="1">
      <alignment horizontal="right" vertical="center" indent="1"/>
    </xf>
    <xf numFmtId="0" fontId="7" fillId="8" borderId="52" xfId="30" applyFont="1" applyFill="1" applyBorder="1" applyAlignment="1">
      <alignment horizontal="center" vertical="center" wrapText="1" readingOrder="2"/>
    </xf>
    <xf numFmtId="0" fontId="11" fillId="7" borderId="43" xfId="30" applyFont="1" applyFill="1" applyBorder="1" applyAlignment="1">
      <alignment horizontal="center" vertical="center" wrapText="1" readingOrder="2"/>
    </xf>
    <xf numFmtId="0" fontId="11" fillId="8" borderId="43" xfId="30" applyFont="1" applyFill="1" applyBorder="1" applyAlignment="1">
      <alignment horizontal="center" vertical="center" wrapText="1" readingOrder="2"/>
    </xf>
    <xf numFmtId="0" fontId="7" fillId="8" borderId="64" xfId="30" applyFont="1" applyFill="1" applyBorder="1" applyAlignment="1">
      <alignment horizontal="center" vertical="center" wrapText="1" readingOrder="2"/>
    </xf>
    <xf numFmtId="0" fontId="11" fillId="8" borderId="41" xfId="30" applyFont="1" applyFill="1" applyBorder="1" applyAlignment="1">
      <alignment horizontal="center" vertical="center" wrapText="1" readingOrder="2"/>
    </xf>
    <xf numFmtId="1" fontId="10" fillId="7" borderId="27" xfId="12" applyNumberFormat="1" applyFont="1" applyFill="1" applyBorder="1" applyAlignment="1">
      <alignment horizontal="right" vertical="center" indent="1"/>
    </xf>
    <xf numFmtId="0" fontId="11" fillId="7" borderId="45" xfId="30" applyFont="1" applyFill="1" applyBorder="1" applyAlignment="1">
      <alignment horizontal="center" vertical="center" wrapText="1" readingOrder="2"/>
    </xf>
    <xf numFmtId="0" fontId="7" fillId="8" borderId="20" xfId="7" applyFont="1" applyFill="1" applyBorder="1" applyAlignment="1">
      <alignment horizontal="center" vertical="center" wrapText="1" readingOrder="2"/>
    </xf>
    <xf numFmtId="0" fontId="7" fillId="7" borderId="20" xfId="7" applyFont="1" applyFill="1" applyBorder="1" applyAlignment="1">
      <alignment horizontal="center" vertical="center" wrapText="1" readingOrder="2"/>
    </xf>
    <xf numFmtId="0" fontId="7" fillId="7" borderId="21" xfId="7" applyFont="1" applyFill="1" applyBorder="1" applyAlignment="1">
      <alignment horizontal="center" vertical="center" wrapText="1" readingOrder="2"/>
    </xf>
    <xf numFmtId="0" fontId="14" fillId="0" borderId="0" xfId="0" applyFont="1"/>
    <xf numFmtId="0" fontId="26" fillId="8" borderId="30" xfId="7" applyFont="1" applyFill="1" applyBorder="1" applyAlignment="1">
      <alignment horizontal="center" vertical="center"/>
    </xf>
    <xf numFmtId="0" fontId="34" fillId="8" borderId="34" xfId="11" applyFont="1" applyFill="1" applyBorder="1" applyAlignment="1">
      <alignment horizontal="left" vertical="center" wrapText="1" indent="1"/>
    </xf>
    <xf numFmtId="0" fontId="34" fillId="0" borderId="19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center" vertical="center" wrapText="1" readingOrder="1"/>
    </xf>
    <xf numFmtId="0" fontId="7" fillId="0" borderId="19" xfId="0" applyFont="1" applyBorder="1" applyAlignment="1">
      <alignment horizontal="right" vertical="center" wrapText="1" readingOrder="2"/>
    </xf>
    <xf numFmtId="0" fontId="34" fillId="7" borderId="50" xfId="0" applyFont="1" applyFill="1" applyBorder="1" applyAlignment="1">
      <alignment horizontal="left" vertical="center" wrapText="1"/>
    </xf>
    <xf numFmtId="0" fontId="6" fillId="7" borderId="50" xfId="0" applyFont="1" applyFill="1" applyBorder="1" applyAlignment="1">
      <alignment horizontal="center" vertical="center" wrapText="1" readingOrder="1"/>
    </xf>
    <xf numFmtId="49" fontId="6" fillId="7" borderId="50" xfId="0" applyNumberFormat="1" applyFont="1" applyFill="1" applyBorder="1" applyAlignment="1">
      <alignment horizontal="center" vertical="center" wrapText="1" readingOrder="1"/>
    </xf>
    <xf numFmtId="0" fontId="7" fillId="7" borderId="50" xfId="0" applyFont="1" applyFill="1" applyBorder="1" applyAlignment="1">
      <alignment horizontal="right" vertical="center" wrapText="1" readingOrder="2"/>
    </xf>
    <xf numFmtId="0" fontId="7" fillId="8" borderId="20" xfId="30" applyFont="1" applyFill="1" applyBorder="1" applyAlignment="1">
      <alignment horizontal="right" vertical="center" wrapText="1" readingOrder="2"/>
    </xf>
    <xf numFmtId="0" fontId="7" fillId="8" borderId="34" xfId="30" applyFont="1" applyFill="1" applyBorder="1" applyAlignment="1">
      <alignment horizontal="right" vertical="center" wrapText="1" readingOrder="2"/>
    </xf>
    <xf numFmtId="1" fontId="26" fillId="7" borderId="30" xfId="22" applyFont="1" applyFill="1" applyBorder="1">
      <alignment horizontal="center" vertical="center"/>
    </xf>
    <xf numFmtId="49" fontId="7" fillId="7" borderId="95" xfId="11" applyNumberFormat="1" applyFont="1" applyFill="1" applyBorder="1" applyAlignment="1">
      <alignment horizontal="center" vertical="center" wrapText="1"/>
    </xf>
    <xf numFmtId="16" fontId="11" fillId="7" borderId="95" xfId="30" applyNumberFormat="1" applyFont="1" applyFill="1" applyBorder="1" applyAlignment="1">
      <alignment horizontal="center" vertical="center" wrapText="1" readingOrder="2"/>
    </xf>
    <xf numFmtId="0" fontId="11" fillId="8" borderId="95" xfId="30" applyFont="1" applyFill="1" applyBorder="1" applyAlignment="1">
      <alignment horizontal="center" vertical="center" wrapText="1" readingOrder="2"/>
    </xf>
    <xf numFmtId="0" fontId="11" fillId="8" borderId="96" xfId="30" applyFont="1" applyFill="1" applyBorder="1" applyAlignment="1">
      <alignment horizontal="center" vertical="center" wrapText="1" readingOrder="2"/>
    </xf>
    <xf numFmtId="1" fontId="7" fillId="8" borderId="51" xfId="12" applyNumberFormat="1" applyFont="1" applyFill="1" applyBorder="1">
      <alignment horizontal="right" vertical="center" indent="1"/>
    </xf>
    <xf numFmtId="1" fontId="7" fillId="8" borderId="27" xfId="12" applyNumberFormat="1" applyFont="1" applyFill="1" applyBorder="1">
      <alignment horizontal="right" vertical="center" indent="1"/>
    </xf>
    <xf numFmtId="0" fontId="26" fillId="8" borderId="19" xfId="16" applyFont="1" applyFill="1" applyBorder="1">
      <alignment horizontal="right" vertical="center" wrapText="1" indent="1" readingOrder="2"/>
    </xf>
    <xf numFmtId="0" fontId="26" fillId="8" borderId="20" xfId="16" applyFont="1" applyFill="1" applyBorder="1">
      <alignment horizontal="right" vertical="center" wrapText="1" indent="1" readingOrder="2"/>
    </xf>
    <xf numFmtId="0" fontId="26" fillId="7" borderId="20" xfId="16" applyFont="1" applyFill="1" applyBorder="1">
      <alignment horizontal="right" vertical="center" wrapText="1" indent="1" readingOrder="2"/>
    </xf>
    <xf numFmtId="0" fontId="26" fillId="7" borderId="50" xfId="16" applyFont="1" applyFill="1" applyBorder="1">
      <alignment horizontal="right" vertical="center" wrapText="1" indent="1" readingOrder="2"/>
    </xf>
    <xf numFmtId="0" fontId="7" fillId="7" borderId="22" xfId="8" applyFont="1" applyFill="1" applyBorder="1">
      <alignment horizontal="center" vertical="center" wrapText="1"/>
    </xf>
    <xf numFmtId="0" fontId="7" fillId="7" borderId="30" xfId="8" applyFont="1" applyFill="1" applyBorder="1">
      <alignment horizontal="center" vertical="center" wrapText="1"/>
    </xf>
    <xf numFmtId="0" fontId="16" fillId="8" borderId="41" xfId="16" applyFont="1" applyFill="1" applyBorder="1">
      <alignment horizontal="right" vertical="center" wrapText="1" indent="1" readingOrder="2"/>
    </xf>
    <xf numFmtId="0" fontId="16" fillId="8" borderId="43" xfId="16" applyFont="1" applyFill="1" applyBorder="1">
      <alignment horizontal="right" vertical="center" wrapText="1" indent="1" readingOrder="2"/>
    </xf>
    <xf numFmtId="0" fontId="26" fillId="7" borderId="35" xfId="8" applyFont="1" applyFill="1" applyBorder="1" applyAlignment="1">
      <alignment horizontal="center" vertical="center" wrapText="1" readingOrder="1"/>
    </xf>
    <xf numFmtId="0" fontId="26" fillId="7" borderId="30" xfId="8" applyFont="1" applyFill="1" applyBorder="1" applyAlignment="1">
      <alignment horizontal="center" vertical="center" wrapText="1" readingOrder="1"/>
    </xf>
    <xf numFmtId="0" fontId="26" fillId="8" borderId="34" xfId="7" applyFont="1" applyFill="1" applyBorder="1" applyAlignment="1">
      <alignment horizontal="center" vertical="center"/>
    </xf>
    <xf numFmtId="0" fontId="34" fillId="8" borderId="20" xfId="11" applyFont="1" applyFill="1" applyBorder="1" applyAlignment="1">
      <alignment horizontal="center" vertical="center" wrapText="1"/>
    </xf>
    <xf numFmtId="0" fontId="16" fillId="8" borderId="20" xfId="30" applyFont="1" applyFill="1" applyBorder="1" applyAlignment="1">
      <alignment horizontal="center" vertical="center" wrapText="1" readingOrder="2"/>
    </xf>
    <xf numFmtId="0" fontId="34" fillId="7" borderId="20" xfId="11" applyFont="1" applyFill="1" applyBorder="1" applyAlignment="1">
      <alignment horizontal="center" vertical="center" wrapText="1"/>
    </xf>
    <xf numFmtId="0" fontId="16" fillId="7" borderId="20" xfId="30" applyFont="1" applyFill="1" applyBorder="1" applyAlignment="1">
      <alignment horizontal="center" vertical="center" wrapText="1" readingOrder="2"/>
    </xf>
    <xf numFmtId="0" fontId="34" fillId="7" borderId="21" xfId="11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7" borderId="33" xfId="8" applyFont="1" applyFill="1" applyBorder="1">
      <alignment horizontal="center" vertical="center" wrapText="1"/>
    </xf>
    <xf numFmtId="0" fontId="7" fillId="8" borderId="19" xfId="15" applyFont="1" applyFill="1" applyBorder="1">
      <alignment horizontal="right" vertical="center" indent="1"/>
    </xf>
    <xf numFmtId="0" fontId="7" fillId="7" borderId="35" xfId="7" applyFont="1" applyFill="1" applyBorder="1" applyAlignment="1">
      <alignment horizontal="center" vertical="center" wrapText="1"/>
    </xf>
    <xf numFmtId="0" fontId="10" fillId="0" borderId="0" xfId="0" applyFont="1" applyBorder="1"/>
    <xf numFmtId="0" fontId="7" fillId="7" borderId="22" xfId="7" applyFont="1" applyFill="1" applyBorder="1" applyAlignment="1">
      <alignment horizontal="center" vertical="center" wrapText="1"/>
    </xf>
    <xf numFmtId="0" fontId="16" fillId="7" borderId="30" xfId="7" applyFont="1" applyFill="1" applyBorder="1" applyAlignment="1">
      <alignment horizontal="center" vertical="center" wrapText="1" readingOrder="1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 readingOrder="1"/>
    </xf>
    <xf numFmtId="0" fontId="40" fillId="7" borderId="11" xfId="0" applyFont="1" applyFill="1" applyBorder="1" applyAlignment="1">
      <alignment horizontal="center" vertical="top" wrapText="1" readingOrder="1"/>
    </xf>
    <xf numFmtId="0" fontId="11" fillId="0" borderId="0" xfId="19" applyFont="1" applyAlignment="1"/>
    <xf numFmtId="0" fontId="15" fillId="0" borderId="0" xfId="17" applyFont="1" applyAlignment="1"/>
    <xf numFmtId="0" fontId="26" fillId="7" borderId="33" xfId="8" applyFont="1" applyFill="1" applyBorder="1">
      <alignment horizontal="center" vertical="center" wrapText="1"/>
    </xf>
    <xf numFmtId="0" fontId="26" fillId="7" borderId="33" xfId="7" applyFont="1" applyFill="1" applyBorder="1" applyAlignment="1">
      <alignment horizontal="center" vertical="center" wrapText="1" readingOrder="1"/>
    </xf>
    <xf numFmtId="0" fontId="7" fillId="8" borderId="19" xfId="15" applyFont="1" applyFill="1" applyBorder="1" applyAlignment="1">
      <alignment horizontal="right" vertical="center" indent="1"/>
    </xf>
    <xf numFmtId="0" fontId="7" fillId="8" borderId="34" xfId="7" applyFont="1" applyFill="1" applyBorder="1" applyAlignment="1">
      <alignment horizontal="right" vertical="center" indent="1"/>
    </xf>
    <xf numFmtId="1" fontId="7" fillId="0" borderId="34" xfId="12" applyNumberFormat="1" applyFont="1" applyBorder="1">
      <alignment horizontal="right" vertical="center" indent="1"/>
    </xf>
    <xf numFmtId="1" fontId="7" fillId="7" borderId="20" xfId="12" applyNumberFormat="1" applyFont="1" applyFill="1" applyBorder="1">
      <alignment horizontal="right" vertical="center" indent="1"/>
    </xf>
    <xf numFmtId="0" fontId="7" fillId="7" borderId="22" xfId="7" applyFont="1" applyFill="1" applyBorder="1" applyAlignment="1">
      <alignment horizontal="right" vertical="center" indent="1"/>
    </xf>
    <xf numFmtId="0" fontId="10" fillId="0" borderId="26" xfId="0" applyFont="1" applyBorder="1"/>
    <xf numFmtId="0" fontId="10" fillId="7" borderId="0" xfId="0" applyFont="1" applyFill="1"/>
    <xf numFmtId="1" fontId="7" fillId="7" borderId="22" xfId="12" applyNumberFormat="1" applyFont="1" applyFill="1" applyBorder="1">
      <alignment horizontal="right" vertical="center" indent="1"/>
    </xf>
    <xf numFmtId="165" fontId="7" fillId="8" borderId="19" xfId="15" applyNumberFormat="1" applyFont="1" applyFill="1" applyBorder="1" applyAlignment="1">
      <alignment horizontal="right" vertical="center" indent="1"/>
    </xf>
    <xf numFmtId="165" fontId="10" fillId="8" borderId="19" xfId="15" applyNumberFormat="1" applyFont="1" applyFill="1" applyBorder="1" applyAlignment="1">
      <alignment horizontal="right" vertical="center" indent="1"/>
    </xf>
    <xf numFmtId="0" fontId="10" fillId="8" borderId="19" xfId="15" applyFont="1" applyFill="1" applyBorder="1" applyAlignment="1">
      <alignment horizontal="right" vertical="center" indent="1"/>
    </xf>
    <xf numFmtId="165" fontId="10" fillId="8" borderId="19" xfId="12" applyNumberFormat="1" applyFont="1" applyFill="1" applyBorder="1" applyAlignment="1">
      <alignment horizontal="right" vertical="center" indent="1"/>
    </xf>
    <xf numFmtId="165" fontId="7" fillId="7" borderId="20" xfId="15" applyNumberFormat="1" applyFont="1" applyFill="1" applyBorder="1">
      <alignment horizontal="right" vertical="center" indent="1"/>
    </xf>
    <xf numFmtId="165" fontId="7" fillId="7" borderId="20" xfId="12" applyNumberFormat="1" applyFont="1" applyFill="1" applyBorder="1">
      <alignment horizontal="right" vertical="center" indent="1"/>
    </xf>
    <xf numFmtId="165" fontId="7" fillId="8" borderId="20" xfId="15" applyNumberFormat="1" applyFont="1" applyFill="1" applyBorder="1">
      <alignment horizontal="right" vertical="center" indent="1"/>
    </xf>
    <xf numFmtId="165" fontId="7" fillId="8" borderId="20" xfId="12" applyNumberFormat="1" applyFont="1" applyFill="1" applyBorder="1">
      <alignment horizontal="right" vertical="center" indent="1"/>
    </xf>
    <xf numFmtId="0" fontId="16" fillId="3" borderId="6" xfId="8" applyFont="1" applyFill="1" applyBorder="1" applyAlignment="1">
      <alignment horizontal="center" vertical="center" wrapText="1"/>
    </xf>
    <xf numFmtId="0" fontId="26" fillId="0" borderId="0" xfId="27" applyFont="1" applyAlignment="1">
      <alignment horizontal="right" vertical="center" readingOrder="2"/>
    </xf>
    <xf numFmtId="0" fontId="16" fillId="0" borderId="0" xfId="0" applyFont="1" applyAlignment="1">
      <alignment vertical="center" wrapText="1"/>
    </xf>
    <xf numFmtId="0" fontId="10" fillId="0" borderId="0" xfId="4" applyFont="1"/>
    <xf numFmtId="0" fontId="10" fillId="0" borderId="0" xfId="4" applyFont="1" applyBorder="1"/>
    <xf numFmtId="0" fontId="7" fillId="8" borderId="22" xfId="7" applyFont="1" applyFill="1" applyBorder="1" applyAlignment="1">
      <alignment horizontal="center" vertical="center"/>
    </xf>
    <xf numFmtId="1" fontId="10" fillId="0" borderId="0" xfId="0" applyNumberFormat="1" applyFont="1"/>
    <xf numFmtId="0" fontId="7" fillId="7" borderId="20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5" fillId="0" borderId="0" xfId="1" applyFont="1" applyAlignment="1">
      <alignment vertic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vertical="center" wrapText="1"/>
    </xf>
    <xf numFmtId="0" fontId="24" fillId="0" borderId="0" xfId="4" applyFont="1" applyAlignment="1">
      <alignment vertical="center"/>
    </xf>
    <xf numFmtId="0" fontId="27" fillId="7" borderId="0" xfId="7" applyFont="1" applyFill="1" applyBorder="1" applyAlignment="1">
      <alignment horizontal="center" vertical="center"/>
    </xf>
    <xf numFmtId="0" fontId="26" fillId="7" borderId="0" xfId="7" applyFont="1" applyFill="1" applyBorder="1" applyAlignment="1">
      <alignment horizontal="center" vertical="center"/>
    </xf>
    <xf numFmtId="0" fontId="7" fillId="7" borderId="0" xfId="7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7" fillId="7" borderId="102" xfId="8" applyFont="1" applyFill="1" applyBorder="1">
      <alignment horizontal="center" vertical="center" wrapText="1"/>
    </xf>
    <xf numFmtId="0" fontId="7" fillId="7" borderId="102" xfId="7" applyFont="1" applyFill="1" applyBorder="1" applyAlignment="1">
      <alignment horizontal="center" vertical="center" wrapText="1"/>
    </xf>
    <xf numFmtId="0" fontId="7" fillId="8" borderId="54" xfId="11" applyFont="1" applyFill="1" applyBorder="1" applyAlignment="1">
      <alignment horizontal="center" vertical="center" wrapText="1"/>
    </xf>
    <xf numFmtId="0" fontId="7" fillId="7" borderId="29" xfId="7" applyFont="1" applyFill="1" applyBorder="1" applyAlignment="1">
      <alignment horizontal="center" vertical="center" wrapText="1"/>
    </xf>
    <xf numFmtId="0" fontId="7" fillId="7" borderId="29" xfId="8" applyFont="1" applyFill="1" applyBorder="1">
      <alignment horizontal="center" vertical="center" wrapText="1"/>
    </xf>
    <xf numFmtId="166" fontId="10" fillId="7" borderId="20" xfId="12" applyNumberFormat="1" applyFont="1" applyFill="1" applyBorder="1">
      <alignment horizontal="right" vertical="center" indent="1"/>
    </xf>
    <xf numFmtId="166" fontId="10" fillId="8" borderId="13" xfId="33" applyNumberFormat="1" applyFont="1" applyFill="1" applyBorder="1" applyAlignment="1">
      <alignment horizontal="right" vertical="center" indent="1"/>
    </xf>
    <xf numFmtId="166" fontId="10" fillId="7" borderId="12" xfId="33" applyNumberFormat="1" applyFont="1" applyFill="1" applyBorder="1" applyAlignment="1">
      <alignment horizontal="right" vertical="center" indent="1"/>
    </xf>
    <xf numFmtId="166" fontId="10" fillId="8" borderId="12" xfId="33" applyNumberFormat="1" applyFont="1" applyFill="1" applyBorder="1" applyAlignment="1">
      <alignment horizontal="right" vertical="center" indent="1"/>
    </xf>
    <xf numFmtId="166" fontId="7" fillId="0" borderId="34" xfId="12" applyNumberFormat="1" applyFont="1" applyBorder="1">
      <alignment horizontal="right" vertical="center" indent="1"/>
    </xf>
    <xf numFmtId="166" fontId="10" fillId="0" borderId="34" xfId="12" applyNumberFormat="1" applyFont="1" applyBorder="1">
      <alignment horizontal="right" vertical="center" indent="1"/>
    </xf>
    <xf numFmtId="166" fontId="7" fillId="7" borderId="12" xfId="15" applyNumberFormat="1" applyFont="1" applyFill="1" applyBorder="1" applyAlignment="1">
      <alignment horizontal="right" vertical="center" indent="1"/>
    </xf>
    <xf numFmtId="166" fontId="10" fillId="7" borderId="12" xfId="12" applyNumberFormat="1" applyFont="1" applyFill="1" applyBorder="1" applyAlignment="1">
      <alignment horizontal="right" vertical="center" indent="1"/>
    </xf>
    <xf numFmtId="166" fontId="7" fillId="8" borderId="12" xfId="15" applyNumberFormat="1" applyFont="1" applyFill="1" applyBorder="1" applyAlignment="1">
      <alignment horizontal="right" vertical="center" indent="1"/>
    </xf>
    <xf numFmtId="166" fontId="10" fillId="8" borderId="12" xfId="12" applyNumberFormat="1" applyFont="1" applyFill="1" applyBorder="1" applyAlignment="1">
      <alignment horizontal="right" vertical="center" indent="1"/>
    </xf>
    <xf numFmtId="166" fontId="7" fillId="8" borderId="15" xfId="15" applyNumberFormat="1" applyFont="1" applyFill="1" applyBorder="1" applyAlignment="1">
      <alignment horizontal="right" vertical="center" indent="1"/>
    </xf>
    <xf numFmtId="166" fontId="10" fillId="8" borderId="15" xfId="12" applyNumberFormat="1" applyFont="1" applyFill="1" applyBorder="1" applyAlignment="1">
      <alignment horizontal="right" vertical="center" indent="1"/>
    </xf>
    <xf numFmtId="166" fontId="16" fillId="0" borderId="0" xfId="0" applyNumberFormat="1" applyFont="1" applyAlignment="1">
      <alignment vertical="center"/>
    </xf>
    <xf numFmtId="0" fontId="34" fillId="8" borderId="20" xfId="11" applyFont="1" applyFill="1" applyBorder="1" applyAlignment="1">
      <alignment horizontal="center" vertical="center" wrapText="1"/>
    </xf>
    <xf numFmtId="165" fontId="1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0" fontId="7" fillId="8" borderId="51" xfId="16" applyFont="1" applyFill="1" applyBorder="1" applyAlignment="1">
      <alignment horizontal="right" vertical="center" wrapText="1" indent="1" readingOrder="2"/>
    </xf>
    <xf numFmtId="0" fontId="7" fillId="7" borderId="12" xfId="16" applyFont="1" applyFill="1" applyBorder="1" applyAlignment="1">
      <alignment horizontal="right" vertical="center" wrapText="1" indent="1" readingOrder="2"/>
    </xf>
    <xf numFmtId="0" fontId="7" fillId="8" borderId="12" xfId="16" applyFont="1" applyFill="1" applyBorder="1" applyAlignment="1">
      <alignment horizontal="right" vertical="center" wrapText="1" indent="1" readingOrder="2"/>
    </xf>
    <xf numFmtId="0" fontId="7" fillId="7" borderId="15" xfId="16" applyFont="1" applyFill="1" applyBorder="1" applyAlignment="1">
      <alignment horizontal="right" vertical="center" wrapText="1" indent="1" readingOrder="2"/>
    </xf>
    <xf numFmtId="0" fontId="16" fillId="8" borderId="52" xfId="16" applyFont="1" applyFill="1" applyBorder="1" applyAlignment="1">
      <alignment horizontal="center" vertical="center" wrapText="1" readingOrder="2"/>
    </xf>
    <xf numFmtId="166" fontId="7" fillId="8" borderId="22" xfId="7" applyNumberFormat="1" applyFont="1" applyFill="1" applyBorder="1" applyAlignment="1">
      <alignment horizontal="right" vertical="center" indent="1"/>
    </xf>
    <xf numFmtId="166" fontId="7" fillId="8" borderId="51" xfId="15" applyNumberFormat="1" applyFont="1" applyFill="1" applyBorder="1" applyAlignment="1">
      <alignment horizontal="right" vertical="center" indent="1"/>
    </xf>
    <xf numFmtId="166" fontId="10" fillId="8" borderId="51" xfId="12" applyNumberFormat="1" applyFont="1" applyFill="1" applyBorder="1" applyAlignment="1">
      <alignment horizontal="right" vertical="center" indent="1"/>
    </xf>
    <xf numFmtId="0" fontId="16" fillId="7" borderId="43" xfId="30" applyFont="1" applyFill="1" applyBorder="1" applyAlignment="1">
      <alignment horizontal="center" vertical="center" wrapText="1" readingOrder="2"/>
    </xf>
    <xf numFmtId="0" fontId="16" fillId="8" borderId="43" xfId="30" applyFont="1" applyFill="1" applyBorder="1" applyAlignment="1">
      <alignment horizontal="center" vertical="center" wrapText="1" readingOrder="2"/>
    </xf>
    <xf numFmtId="0" fontId="16" fillId="8" borderId="64" xfId="30" applyFont="1" applyFill="1" applyBorder="1" applyAlignment="1">
      <alignment horizontal="center" vertical="center" wrapText="1" readingOrder="2"/>
    </xf>
    <xf numFmtId="49" fontId="7" fillId="7" borderId="24" xfId="11" applyNumberFormat="1" applyFont="1" applyFill="1" applyBorder="1" applyAlignment="1">
      <alignment horizontal="center" vertical="center" wrapText="1"/>
    </xf>
    <xf numFmtId="16" fontId="7" fillId="7" borderId="24" xfId="30" applyNumberFormat="1" applyFont="1" applyFill="1" applyBorder="1" applyAlignment="1">
      <alignment horizontal="center" vertical="center" wrapText="1" readingOrder="2"/>
    </xf>
    <xf numFmtId="0" fontId="21" fillId="8" borderId="19" xfId="11" applyFont="1" applyFill="1" applyBorder="1" applyAlignment="1">
      <alignment horizontal="center" vertical="center" wrapText="1"/>
    </xf>
    <xf numFmtId="0" fontId="21" fillId="8" borderId="20" xfId="11" applyFont="1" applyFill="1" applyBorder="1" applyAlignment="1">
      <alignment horizontal="center" vertical="center" wrapText="1"/>
    </xf>
    <xf numFmtId="0" fontId="21" fillId="7" borderId="20" xfId="11" applyFont="1" applyFill="1" applyBorder="1" applyAlignment="1">
      <alignment horizontal="center" vertical="center" wrapText="1"/>
    </xf>
    <xf numFmtId="0" fontId="21" fillId="8" borderId="50" xfId="11" applyFont="1" applyFill="1" applyBorder="1" applyAlignment="1">
      <alignment horizontal="center" vertical="center" wrapText="1"/>
    </xf>
    <xf numFmtId="0" fontId="21" fillId="8" borderId="34" xfId="11" applyFont="1" applyFill="1" applyBorder="1" applyAlignment="1">
      <alignment horizontal="center" vertical="center" wrapText="1"/>
    </xf>
    <xf numFmtId="0" fontId="21" fillId="8" borderId="21" xfId="11" applyFont="1" applyFill="1" applyBorder="1" applyAlignment="1">
      <alignment horizontal="center" vertical="center" wrapText="1"/>
    </xf>
    <xf numFmtId="0" fontId="21" fillId="7" borderId="34" xfId="11" applyFont="1" applyFill="1" applyBorder="1" applyAlignment="1">
      <alignment horizontal="center" vertical="center" wrapText="1"/>
    </xf>
    <xf numFmtId="49" fontId="7" fillId="7" borderId="35" xfId="8" applyNumberFormat="1" applyFont="1" applyFill="1" applyBorder="1">
      <alignment horizontal="center" vertical="center" wrapText="1"/>
    </xf>
    <xf numFmtId="0" fontId="7" fillId="7" borderId="35" xfId="11" applyFont="1" applyFill="1" applyBorder="1" applyAlignment="1">
      <alignment horizontal="center" vertical="center" wrapText="1" readingOrder="1"/>
    </xf>
    <xf numFmtId="0" fontId="7" fillId="8" borderId="19" xfId="11" applyFont="1" applyFill="1" applyBorder="1" applyAlignment="1">
      <alignment horizontal="center" vertical="center" wrapText="1"/>
    </xf>
    <xf numFmtId="0" fontId="7" fillId="7" borderId="20" xfId="11" applyFont="1" applyFill="1" applyBorder="1" applyAlignment="1">
      <alignment horizontal="center" vertical="center" wrapText="1"/>
    </xf>
    <xf numFmtId="0" fontId="7" fillId="8" borderId="20" xfId="11" applyFont="1" applyFill="1" applyBorder="1" applyAlignment="1">
      <alignment horizontal="center" vertical="center" wrapText="1"/>
    </xf>
    <xf numFmtId="0" fontId="21" fillId="8" borderId="80" xfId="11" applyFont="1" applyFill="1" applyBorder="1" applyAlignment="1">
      <alignment horizontal="center" vertical="center" wrapText="1"/>
    </xf>
    <xf numFmtId="0" fontId="21" fillId="8" borderId="79" xfId="11" applyFont="1" applyFill="1" applyBorder="1" applyAlignment="1">
      <alignment horizontal="center" vertical="center" wrapText="1"/>
    </xf>
    <xf numFmtId="0" fontId="21" fillId="7" borderId="80" xfId="11" applyFont="1" applyFill="1" applyBorder="1" applyAlignment="1">
      <alignment horizontal="center" vertical="center" wrapText="1"/>
    </xf>
    <xf numFmtId="0" fontId="21" fillId="7" borderId="76" xfId="11" applyFont="1" applyFill="1" applyBorder="1" applyAlignment="1">
      <alignment horizontal="center" vertical="center" wrapText="1"/>
    </xf>
    <xf numFmtId="0" fontId="21" fillId="8" borderId="85" xfId="11" applyFont="1" applyFill="1" applyBorder="1" applyAlignment="1">
      <alignment horizontal="center" vertical="center" wrapText="1"/>
    </xf>
    <xf numFmtId="0" fontId="7" fillId="7" borderId="46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7" borderId="48" xfId="0" applyFont="1" applyFill="1" applyBorder="1" applyAlignment="1">
      <alignment horizontal="center" vertical="center" wrapText="1"/>
    </xf>
    <xf numFmtId="0" fontId="7" fillId="7" borderId="20" xfId="11" applyFont="1" applyFill="1" applyBorder="1" applyAlignment="1">
      <alignment horizontal="center" vertical="center" wrapText="1" readingOrder="1"/>
    </xf>
    <xf numFmtId="0" fontId="7" fillId="8" borderId="20" xfId="11" applyFont="1" applyFill="1" applyBorder="1" applyAlignment="1">
      <alignment horizontal="center" vertical="center" wrapText="1" readingOrder="1"/>
    </xf>
    <xf numFmtId="0" fontId="21" fillId="7" borderId="20" xfId="11" applyFont="1" applyFill="1" applyBorder="1" applyAlignment="1">
      <alignment horizontal="left" vertical="center" wrapText="1" indent="1" readingOrder="1"/>
    </xf>
    <xf numFmtId="0" fontId="21" fillId="7" borderId="21" xfId="11" applyFont="1" applyFill="1" applyBorder="1" applyAlignment="1">
      <alignment horizontal="left" vertical="center" wrapText="1" indent="1" readingOrder="1"/>
    </xf>
    <xf numFmtId="0" fontId="21" fillId="8" borderId="34" xfId="11" applyFont="1" applyFill="1" applyBorder="1" applyAlignment="1">
      <alignment horizontal="left" vertical="center" wrapText="1" indent="1" readingOrder="1"/>
    </xf>
    <xf numFmtId="0" fontId="21" fillId="8" borderId="40" xfId="11" applyFont="1" applyFill="1" applyBorder="1" applyAlignment="1">
      <alignment horizontal="left" vertical="center" wrapText="1" indent="1" readingOrder="1"/>
    </xf>
    <xf numFmtId="0" fontId="21" fillId="7" borderId="42" xfId="11" applyFont="1" applyFill="1" applyBorder="1" applyAlignment="1">
      <alignment horizontal="left" vertical="center" wrapText="1" indent="1" readingOrder="1"/>
    </xf>
    <xf numFmtId="0" fontId="21" fillId="8" borderId="42" xfId="11" applyFont="1" applyFill="1" applyBorder="1" applyAlignment="1">
      <alignment horizontal="left" vertical="center" wrapText="1" indent="1" readingOrder="1"/>
    </xf>
    <xf numFmtId="0" fontId="21" fillId="8" borderId="54" xfId="11" applyFont="1" applyFill="1" applyBorder="1" applyAlignment="1">
      <alignment horizontal="center" vertical="center" wrapText="1"/>
    </xf>
    <xf numFmtId="0" fontId="7" fillId="8" borderId="63" xfId="11" applyFont="1" applyFill="1" applyBorder="1" applyAlignment="1">
      <alignment horizontal="center" vertical="center" wrapText="1"/>
    </xf>
    <xf numFmtId="0" fontId="21" fillId="8" borderId="20" xfId="11" applyFont="1" applyFill="1" applyBorder="1" applyAlignment="1">
      <alignment horizontal="center" vertical="center" wrapText="1"/>
    </xf>
    <xf numFmtId="0" fontId="21" fillId="7" borderId="20" xfId="11" applyFont="1" applyFill="1" applyBorder="1" applyAlignment="1">
      <alignment horizontal="center" vertical="center" wrapText="1"/>
    </xf>
    <xf numFmtId="0" fontId="21" fillId="7" borderId="50" xfId="11" applyFont="1" applyFill="1" applyBorder="1" applyAlignment="1">
      <alignment horizontal="center" vertical="center" wrapText="1"/>
    </xf>
    <xf numFmtId="0" fontId="26" fillId="7" borderId="19" xfId="16" applyFont="1" applyFill="1" applyBorder="1" applyAlignment="1">
      <alignment horizontal="center" vertical="center" wrapText="1" readingOrder="2"/>
    </xf>
    <xf numFmtId="0" fontId="21" fillId="7" borderId="19" xfId="11" applyFont="1" applyFill="1" applyBorder="1" applyAlignment="1">
      <alignment horizontal="center" vertical="center" wrapText="1"/>
    </xf>
    <xf numFmtId="0" fontId="7" fillId="7" borderId="0" xfId="0" applyFont="1" applyFill="1"/>
    <xf numFmtId="0" fontId="26" fillId="7" borderId="19" xfId="16" applyFont="1" applyFill="1" applyBorder="1" applyAlignment="1">
      <alignment horizontal="center" vertical="center" wrapText="1" readingOrder="2"/>
    </xf>
    <xf numFmtId="0" fontId="26" fillId="8" borderId="34" xfId="16" applyFont="1" applyFill="1" applyBorder="1" applyAlignment="1">
      <alignment horizontal="center" vertical="center" wrapText="1" readingOrder="2"/>
    </xf>
    <xf numFmtId="0" fontId="26" fillId="8" borderId="21" xfId="16" applyFont="1" applyFill="1" applyBorder="1" applyAlignment="1">
      <alignment horizontal="center" vertical="center" wrapText="1" readingOrder="2"/>
    </xf>
    <xf numFmtId="0" fontId="16" fillId="7" borderId="0" xfId="0" applyFont="1" applyFill="1"/>
    <xf numFmtId="0" fontId="38" fillId="8" borderId="34" xfId="11" applyFont="1" applyFill="1" applyBorder="1" applyAlignment="1">
      <alignment horizontal="center" vertical="center" wrapText="1"/>
    </xf>
    <xf numFmtId="0" fontId="38" fillId="8" borderId="20" xfId="11" applyFont="1" applyFill="1" applyBorder="1" applyAlignment="1">
      <alignment horizontal="center" vertical="center" wrapText="1"/>
    </xf>
    <xf numFmtId="0" fontId="38" fillId="7" borderId="34" xfId="11" applyFont="1" applyFill="1" applyBorder="1" applyAlignment="1">
      <alignment horizontal="center" vertical="center" wrapText="1"/>
    </xf>
    <xf numFmtId="0" fontId="38" fillId="7" borderId="20" xfId="11" applyFont="1" applyFill="1" applyBorder="1" applyAlignment="1">
      <alignment horizontal="center" vertical="center" wrapText="1"/>
    </xf>
    <xf numFmtId="0" fontId="38" fillId="7" borderId="107" xfId="11" applyFont="1" applyFill="1" applyBorder="1" applyAlignment="1">
      <alignment horizontal="center" vertical="center" wrapText="1"/>
    </xf>
    <xf numFmtId="0" fontId="38" fillId="7" borderId="46" xfId="11" applyFont="1" applyFill="1" applyBorder="1" applyAlignment="1">
      <alignment horizontal="center" vertical="center" wrapText="1"/>
    </xf>
    <xf numFmtId="0" fontId="38" fillId="8" borderId="107" xfId="11" applyFont="1" applyFill="1" applyBorder="1" applyAlignment="1">
      <alignment horizontal="center" vertical="center" wrapText="1"/>
    </xf>
    <xf numFmtId="0" fontId="38" fillId="8" borderId="46" xfId="11" applyFont="1" applyFill="1" applyBorder="1" applyAlignment="1">
      <alignment horizontal="center" vertical="center" wrapText="1"/>
    </xf>
    <xf numFmtId="0" fontId="16" fillId="8" borderId="0" xfId="0" applyFont="1" applyFill="1"/>
    <xf numFmtId="0" fontId="26" fillId="8" borderId="0" xfId="27" applyFont="1" applyFill="1" applyAlignment="1">
      <alignment horizontal="right" vertical="center" readingOrder="2"/>
    </xf>
    <xf numFmtId="0" fontId="7" fillId="7" borderId="30" xfId="8" applyFont="1" applyFill="1" applyBorder="1">
      <alignment horizontal="center" vertical="center" wrapText="1"/>
    </xf>
    <xf numFmtId="0" fontId="7" fillId="8" borderId="40" xfId="11" applyFont="1" applyFill="1" applyBorder="1">
      <alignment horizontal="left" vertical="center" wrapText="1" indent="1"/>
    </xf>
    <xf numFmtId="0" fontId="7" fillId="8" borderId="42" xfId="11" applyFont="1" applyFill="1" applyBorder="1">
      <alignment horizontal="left" vertical="center" wrapText="1" indent="1"/>
    </xf>
    <xf numFmtId="0" fontId="7" fillId="7" borderId="42" xfId="11" applyFont="1" applyFill="1" applyBorder="1">
      <alignment horizontal="left" vertical="center" wrapText="1" indent="1"/>
    </xf>
    <xf numFmtId="0" fontId="7" fillId="7" borderId="21" xfId="7" applyFont="1" applyFill="1" applyBorder="1" applyAlignment="1">
      <alignment horizontal="center" vertical="center" wrapText="1"/>
    </xf>
    <xf numFmtId="0" fontId="26" fillId="8" borderId="19" xfId="11" applyFont="1" applyFill="1" applyBorder="1">
      <alignment horizontal="left" vertical="center" wrapText="1" indent="1"/>
    </xf>
    <xf numFmtId="0" fontId="26" fillId="7" borderId="20" xfId="11" applyFont="1" applyFill="1" applyBorder="1">
      <alignment horizontal="left" vertical="center" wrapText="1" indent="1"/>
    </xf>
    <xf numFmtId="0" fontId="26" fillId="8" borderId="20" xfId="11" applyFont="1" applyFill="1" applyBorder="1">
      <alignment horizontal="left" vertical="center" wrapText="1" indent="1"/>
    </xf>
    <xf numFmtId="0" fontId="16" fillId="8" borderId="41" xfId="11" applyFont="1" applyFill="1" applyBorder="1" applyAlignment="1">
      <alignment horizontal="right" vertical="center" wrapText="1" indent="2" readingOrder="2"/>
    </xf>
    <xf numFmtId="0" fontId="16" fillId="7" borderId="43" xfId="11" applyFont="1" applyFill="1" applyBorder="1" applyAlignment="1">
      <alignment horizontal="right" vertical="center" wrapText="1" indent="2" readingOrder="2"/>
    </xf>
    <xf numFmtId="0" fontId="16" fillId="8" borderId="43" xfId="11" applyFont="1" applyFill="1" applyBorder="1" applyAlignment="1">
      <alignment horizontal="right" vertical="center" wrapText="1" indent="2" readingOrder="2"/>
    </xf>
    <xf numFmtId="0" fontId="16" fillId="8" borderId="64" xfId="11" applyFont="1" applyFill="1" applyBorder="1" applyAlignment="1">
      <alignment horizontal="right" vertical="center" wrapText="1" indent="2" readingOrder="2"/>
    </xf>
    <xf numFmtId="0" fontId="7" fillId="8" borderId="25" xfId="7" applyFont="1" applyFill="1" applyBorder="1" applyAlignment="1">
      <alignment horizontal="center" vertical="center"/>
    </xf>
    <xf numFmtId="0" fontId="6" fillId="8" borderId="51" xfId="11" applyFont="1" applyFill="1" applyBorder="1" applyAlignment="1">
      <alignment horizontal="left" vertical="center" wrapText="1" indent="1"/>
    </xf>
    <xf numFmtId="0" fontId="6" fillId="7" borderId="12" xfId="11" applyFont="1" applyFill="1" applyBorder="1" applyAlignment="1">
      <alignment horizontal="left" vertical="center" wrapText="1" indent="1"/>
    </xf>
    <xf numFmtId="0" fontId="6" fillId="8" borderId="12" xfId="11" applyFont="1" applyFill="1" applyBorder="1" applyAlignment="1">
      <alignment horizontal="left" vertical="center" wrapText="1" indent="1"/>
    </xf>
    <xf numFmtId="0" fontId="6" fillId="7" borderId="15" xfId="11" applyFont="1" applyFill="1" applyBorder="1" applyAlignment="1">
      <alignment horizontal="left" vertical="center" wrapText="1" indent="1"/>
    </xf>
    <xf numFmtId="0" fontId="7" fillId="8" borderId="19" xfId="11" applyFont="1" applyFill="1" applyBorder="1">
      <alignment horizontal="left" vertical="center" wrapText="1" indent="1"/>
    </xf>
    <xf numFmtId="0" fontId="7" fillId="7" borderId="20" xfId="11" applyFont="1" applyFill="1" applyBorder="1">
      <alignment horizontal="left" vertical="center" wrapText="1" indent="1"/>
    </xf>
    <xf numFmtId="0" fontId="7" fillId="8" borderId="20" xfId="11" applyFont="1" applyFill="1" applyBorder="1">
      <alignment horizontal="left" vertical="center" wrapText="1" indent="1"/>
    </xf>
    <xf numFmtId="0" fontId="7" fillId="8" borderId="54" xfId="11" applyFont="1" applyFill="1" applyBorder="1">
      <alignment horizontal="left" vertical="center" wrapText="1" indent="1"/>
    </xf>
    <xf numFmtId="0" fontId="7" fillId="7" borderId="25" xfId="7" applyFont="1" applyFill="1" applyBorder="1" applyAlignment="1">
      <alignment horizontal="center" vertical="center"/>
    </xf>
    <xf numFmtId="0" fontId="7" fillId="7" borderId="50" xfId="11" applyFont="1" applyFill="1" applyBorder="1">
      <alignment horizontal="left" vertical="center" wrapText="1" indent="1"/>
    </xf>
    <xf numFmtId="0" fontId="7" fillId="8" borderId="50" xfId="11" applyFont="1" applyFill="1" applyBorder="1" applyAlignment="1">
      <alignment horizontal="center" vertical="center" wrapText="1"/>
    </xf>
    <xf numFmtId="0" fontId="7" fillId="7" borderId="20" xfId="11" applyFont="1" applyFill="1" applyBorder="1" applyAlignment="1">
      <alignment horizontal="left" vertical="center" wrapText="1" indent="1" readingOrder="1"/>
    </xf>
    <xf numFmtId="0" fontId="7" fillId="8" borderId="19" xfId="11" applyFont="1" applyFill="1" applyBorder="1" applyAlignment="1">
      <alignment horizontal="left" vertical="center" wrapText="1" indent="1" readingOrder="1"/>
    </xf>
    <xf numFmtId="0" fontId="7" fillId="8" borderId="20" xfId="11" applyFont="1" applyFill="1" applyBorder="1" applyAlignment="1">
      <alignment horizontal="left" vertical="center" wrapText="1" indent="1" readingOrder="1"/>
    </xf>
    <xf numFmtId="0" fontId="7" fillId="8" borderId="50" xfId="11" applyFont="1" applyFill="1" applyBorder="1" applyAlignment="1">
      <alignment horizontal="left" vertical="center" wrapText="1" indent="1" readingOrder="1"/>
    </xf>
    <xf numFmtId="0" fontId="7" fillId="8" borderId="19" xfId="11" applyFont="1" applyFill="1" applyBorder="1" applyAlignment="1">
      <alignment horizontal="left" vertical="center" wrapText="1" indent="1"/>
    </xf>
    <xf numFmtId="49" fontId="7" fillId="7" borderId="20" xfId="11" applyNumberFormat="1" applyFont="1" applyFill="1" applyBorder="1" applyAlignment="1">
      <alignment horizontal="left" vertical="center" wrapText="1" indent="1"/>
    </xf>
    <xf numFmtId="0" fontId="7" fillId="8" borderId="20" xfId="11" applyFont="1" applyFill="1" applyBorder="1" applyAlignment="1">
      <alignment horizontal="left" vertical="center" wrapText="1" indent="1"/>
    </xf>
    <xf numFmtId="0" fontId="7" fillId="7" borderId="20" xfId="11" applyFont="1" applyFill="1" applyBorder="1" applyAlignment="1">
      <alignment horizontal="left" vertical="center" wrapText="1" indent="1"/>
    </xf>
    <xf numFmtId="0" fontId="7" fillId="7" borderId="50" xfId="11" applyFont="1" applyFill="1" applyBorder="1" applyAlignment="1">
      <alignment horizontal="left" vertical="center" wrapText="1" indent="1"/>
    </xf>
    <xf numFmtId="0" fontId="7" fillId="8" borderId="53" xfId="11" applyFont="1" applyFill="1" applyBorder="1" applyAlignment="1">
      <alignment horizontal="center" vertical="center" wrapText="1"/>
    </xf>
    <xf numFmtId="0" fontId="7" fillId="8" borderId="95" xfId="11" applyFont="1" applyFill="1" applyBorder="1" applyAlignment="1">
      <alignment horizontal="center" vertical="center" wrapText="1"/>
    </xf>
    <xf numFmtId="0" fontId="7" fillId="8" borderId="96" xfId="11" applyFont="1" applyFill="1" applyBorder="1" applyAlignment="1">
      <alignment horizontal="center" vertical="center" wrapText="1"/>
    </xf>
    <xf numFmtId="0" fontId="7" fillId="8" borderId="20" xfId="7" applyFont="1" applyFill="1" applyBorder="1" applyAlignment="1">
      <alignment horizontal="center" vertical="center" wrapText="1"/>
    </xf>
    <xf numFmtId="0" fontId="7" fillId="7" borderId="50" xfId="7" applyFont="1" applyFill="1" applyBorder="1" applyAlignment="1">
      <alignment horizontal="center" vertical="center" wrapText="1"/>
    </xf>
    <xf numFmtId="0" fontId="7" fillId="8" borderId="40" xfId="11" applyFont="1" applyFill="1" applyBorder="1" applyAlignment="1">
      <alignment horizontal="left" vertical="center" wrapText="1" indent="1" readingOrder="1"/>
    </xf>
    <xf numFmtId="0" fontId="7" fillId="7" borderId="42" xfId="11" applyFont="1" applyFill="1" applyBorder="1" applyAlignment="1">
      <alignment horizontal="left" vertical="center" wrapText="1" indent="1" readingOrder="1"/>
    </xf>
    <xf numFmtId="0" fontId="7" fillId="8" borderId="42" xfId="11" applyFont="1" applyFill="1" applyBorder="1" applyAlignment="1">
      <alignment horizontal="left" vertical="center" wrapText="1" indent="1" readingOrder="1"/>
    </xf>
    <xf numFmtId="0" fontId="7" fillId="8" borderId="34" xfId="11" applyFont="1" applyFill="1" applyBorder="1" applyAlignment="1">
      <alignment horizontal="left" vertical="center" wrapText="1"/>
    </xf>
    <xf numFmtId="0" fontId="7" fillId="8" borderId="20" xfId="11" applyFont="1" applyFill="1" applyBorder="1" applyAlignment="1">
      <alignment horizontal="left" vertical="center" wrapText="1"/>
    </xf>
    <xf numFmtId="0" fontId="26" fillId="8" borderId="34" xfId="11" applyFont="1" applyFill="1" applyBorder="1" applyAlignment="1">
      <alignment horizontal="left" vertical="center" wrapText="1"/>
    </xf>
    <xf numFmtId="0" fontId="26" fillId="7" borderId="20" xfId="11" applyFont="1" applyFill="1" applyBorder="1" applyAlignment="1">
      <alignment horizontal="center" vertical="center" wrapText="1"/>
    </xf>
    <xf numFmtId="0" fontId="26" fillId="8" borderId="20" xfId="11" applyFont="1" applyFill="1" applyBorder="1" applyAlignment="1">
      <alignment horizontal="center" vertical="center" wrapText="1"/>
    </xf>
    <xf numFmtId="0" fontId="26" fillId="8" borderId="20" xfId="11" applyFont="1" applyFill="1" applyBorder="1" applyAlignment="1">
      <alignment horizontal="left" vertical="center" wrapText="1"/>
    </xf>
    <xf numFmtId="0" fontId="26" fillId="8" borderId="50" xfId="11" applyFont="1" applyFill="1" applyBorder="1" applyAlignment="1">
      <alignment horizontal="center" vertical="center" wrapText="1"/>
    </xf>
    <xf numFmtId="0" fontId="26" fillId="7" borderId="50" xfId="11" applyFont="1" applyFill="1" applyBorder="1">
      <alignment horizontal="left" vertical="center" wrapText="1" indent="1"/>
    </xf>
    <xf numFmtId="0" fontId="11" fillId="8" borderId="20" xfId="11" applyFont="1" applyFill="1" applyBorder="1" applyAlignment="1">
      <alignment horizontal="center" vertical="center" wrapText="1" readingOrder="2"/>
    </xf>
    <xf numFmtId="0" fontId="11" fillId="7" borderId="21" xfId="11" applyFont="1" applyFill="1" applyBorder="1" applyAlignment="1">
      <alignment horizontal="center" vertical="center" wrapText="1" readingOrder="2"/>
    </xf>
    <xf numFmtId="0" fontId="16" fillId="7" borderId="47" xfId="0" applyFont="1" applyFill="1" applyBorder="1" applyAlignment="1">
      <alignment horizontal="center" vertical="center" wrapText="1" readingOrder="2"/>
    </xf>
    <xf numFmtId="0" fontId="16" fillId="0" borderId="47" xfId="0" applyFont="1" applyBorder="1" applyAlignment="1">
      <alignment horizontal="center" vertical="center" wrapText="1" readingOrder="2"/>
    </xf>
    <xf numFmtId="0" fontId="16" fillId="7" borderId="49" xfId="0" applyFont="1" applyFill="1" applyBorder="1" applyAlignment="1">
      <alignment horizontal="center" vertical="center" wrapText="1" readingOrder="2"/>
    </xf>
    <xf numFmtId="0" fontId="16" fillId="7" borderId="20" xfId="0" applyFont="1" applyFill="1" applyBorder="1" applyAlignment="1">
      <alignment horizontal="center" vertical="center" wrapText="1" readingOrder="2"/>
    </xf>
    <xf numFmtId="0" fontId="16" fillId="0" borderId="20" xfId="0" applyFont="1" applyBorder="1" applyAlignment="1">
      <alignment horizontal="center" vertical="center" wrapText="1" readingOrder="2"/>
    </xf>
    <xf numFmtId="0" fontId="16" fillId="7" borderId="43" xfId="11" applyFont="1" applyFill="1" applyBorder="1" applyAlignment="1">
      <alignment horizontal="center" vertical="center" wrapText="1" readingOrder="2"/>
    </xf>
    <xf numFmtId="0" fontId="16" fillId="8" borderId="43" xfId="11" applyFont="1" applyFill="1" applyBorder="1" applyAlignment="1">
      <alignment horizontal="center" vertical="center" wrapText="1" readingOrder="2"/>
    </xf>
    <xf numFmtId="0" fontId="16" fillId="7" borderId="45" xfId="11" applyFont="1" applyFill="1" applyBorder="1" applyAlignment="1">
      <alignment horizontal="center" vertical="center" wrapText="1" readingOrder="2"/>
    </xf>
    <xf numFmtId="2" fontId="10" fillId="8" borderId="19" xfId="4" applyNumberFormat="1" applyFont="1" applyFill="1" applyBorder="1" applyAlignment="1">
      <alignment horizontal="right" vertical="center" indent="1"/>
    </xf>
    <xf numFmtId="2" fontId="10" fillId="8" borderId="20" xfId="4" applyNumberFormat="1" applyFont="1" applyFill="1" applyBorder="1" applyAlignment="1">
      <alignment horizontal="right" vertical="center" indent="1"/>
    </xf>
    <xf numFmtId="2" fontId="7" fillId="8" borderId="20" xfId="4" applyNumberFormat="1" applyFont="1" applyFill="1" applyBorder="1" applyAlignment="1">
      <alignment horizontal="right" vertical="center" indent="1"/>
    </xf>
    <xf numFmtId="2" fontId="10" fillId="7" borderId="20" xfId="4" applyNumberFormat="1" applyFont="1" applyFill="1" applyBorder="1" applyAlignment="1">
      <alignment horizontal="right" vertical="center" indent="1"/>
    </xf>
    <xf numFmtId="2" fontId="7" fillId="7" borderId="20" xfId="4" applyNumberFormat="1" applyFont="1" applyFill="1" applyBorder="1" applyAlignment="1">
      <alignment horizontal="right" vertical="center" indent="1"/>
    </xf>
    <xf numFmtId="2" fontId="7" fillId="7" borderId="21" xfId="4" applyNumberFormat="1" applyFont="1" applyFill="1" applyBorder="1" applyAlignment="1">
      <alignment horizontal="right" vertical="center" indent="1"/>
    </xf>
    <xf numFmtId="2" fontId="10" fillId="8" borderId="20" xfId="12" applyNumberFormat="1" applyFont="1" applyFill="1" applyBorder="1" applyAlignment="1">
      <alignment horizontal="right" vertical="center" indent="1"/>
    </xf>
    <xf numFmtId="2" fontId="10" fillId="7" borderId="21" xfId="12" applyNumberFormat="1" applyFont="1" applyFill="1" applyBorder="1" applyAlignment="1">
      <alignment horizontal="right" vertical="center" indent="1"/>
    </xf>
    <xf numFmtId="165" fontId="10" fillId="7" borderId="21" xfId="12" applyNumberFormat="1" applyFont="1" applyFill="1" applyBorder="1" applyAlignment="1">
      <alignment horizontal="right" vertical="center" indent="1"/>
    </xf>
    <xf numFmtId="165" fontId="7" fillId="7" borderId="20" xfId="0" applyNumberFormat="1" applyFont="1" applyFill="1" applyBorder="1" applyAlignment="1">
      <alignment horizontal="right" vertical="center" indent="1"/>
    </xf>
    <xf numFmtId="165" fontId="10" fillId="7" borderId="20" xfId="0" applyNumberFormat="1" applyFont="1" applyFill="1" applyBorder="1" applyAlignment="1">
      <alignment horizontal="right" vertical="center" indent="1"/>
    </xf>
    <xf numFmtId="165" fontId="7" fillId="0" borderId="20" xfId="0" applyNumberFormat="1" applyFont="1" applyBorder="1" applyAlignment="1">
      <alignment horizontal="right" vertical="center" indent="1"/>
    </xf>
    <xf numFmtId="165" fontId="10" fillId="0" borderId="20" xfId="0" applyNumberFormat="1" applyFont="1" applyBorder="1" applyAlignment="1">
      <alignment horizontal="right" vertical="center" indent="1"/>
    </xf>
    <xf numFmtId="3" fontId="10" fillId="7" borderId="20" xfId="0" applyNumberFormat="1" applyFont="1" applyFill="1" applyBorder="1" applyAlignment="1">
      <alignment horizontal="right" vertical="center" indent="1"/>
    </xf>
    <xf numFmtId="3" fontId="10" fillId="0" borderId="20" xfId="0" applyNumberFormat="1" applyFont="1" applyBorder="1" applyAlignment="1">
      <alignment horizontal="right" vertical="center" indent="1"/>
    </xf>
    <xf numFmtId="3" fontId="7" fillId="8" borderId="13" xfId="12" applyNumberFormat="1" applyFont="1" applyFill="1" applyBorder="1" applyAlignment="1">
      <alignment horizontal="right" vertical="center" indent="1"/>
    </xf>
    <xf numFmtId="3" fontId="10" fillId="8" borderId="13" xfId="12" applyNumberFormat="1" applyFont="1" applyFill="1" applyBorder="1" applyAlignment="1">
      <alignment horizontal="right" vertical="center" indent="1"/>
    </xf>
    <xf numFmtId="3" fontId="7" fillId="7" borderId="12" xfId="12" applyNumberFormat="1" applyFont="1" applyFill="1" applyBorder="1" applyAlignment="1">
      <alignment horizontal="right" vertical="center" indent="1"/>
    </xf>
    <xf numFmtId="3" fontId="10" fillId="7" borderId="12" xfId="12" applyNumberFormat="1" applyFont="1" applyFill="1" applyBorder="1" applyAlignment="1">
      <alignment horizontal="right" vertical="center" indent="1"/>
    </xf>
    <xf numFmtId="3" fontId="7" fillId="8" borderId="12" xfId="12" applyNumberFormat="1" applyFont="1" applyFill="1" applyBorder="1" applyAlignment="1">
      <alignment horizontal="right" vertical="center" indent="1"/>
    </xf>
    <xf numFmtId="3" fontId="10" fillId="8" borderId="12" xfId="12" applyNumberFormat="1" applyFont="1" applyFill="1" applyBorder="1" applyAlignment="1">
      <alignment horizontal="right" vertical="center" indent="1"/>
    </xf>
    <xf numFmtId="3" fontId="7" fillId="7" borderId="27" xfId="12" applyNumberFormat="1" applyFont="1" applyFill="1" applyBorder="1" applyAlignment="1">
      <alignment horizontal="right" vertical="center" indent="1"/>
    </xf>
    <xf numFmtId="3" fontId="10" fillId="7" borderId="27" xfId="12" applyNumberFormat="1" applyFont="1" applyFill="1" applyBorder="1" applyAlignment="1">
      <alignment horizontal="right" vertical="center" indent="1"/>
    </xf>
    <xf numFmtId="165" fontId="7" fillId="8" borderId="12" xfId="12" applyNumberFormat="1" applyFont="1" applyFill="1" applyBorder="1" applyAlignment="1">
      <alignment horizontal="right" vertical="center" indent="1"/>
    </xf>
    <xf numFmtId="1" fontId="7" fillId="8" borderId="12" xfId="12" applyNumberFormat="1" applyFont="1" applyFill="1" applyBorder="1" applyAlignment="1">
      <alignment horizontal="right" vertical="center" indent="1"/>
    </xf>
    <xf numFmtId="165" fontId="7" fillId="7" borderId="27" xfId="12" applyNumberFormat="1" applyFont="1" applyFill="1" applyBorder="1" applyAlignment="1">
      <alignment horizontal="right" vertical="center" indent="1"/>
    </xf>
    <xf numFmtId="1" fontId="7" fillId="7" borderId="27" xfId="12" applyNumberFormat="1" applyFont="1" applyFill="1" applyBorder="1" applyAlignment="1">
      <alignment horizontal="right" vertical="center" indent="1"/>
    </xf>
    <xf numFmtId="3" fontId="10" fillId="8" borderId="51" xfId="12" applyNumberFormat="1" applyFont="1" applyFill="1" applyBorder="1" applyAlignment="1">
      <alignment horizontal="right" vertical="center" indent="1"/>
    </xf>
    <xf numFmtId="3" fontId="7" fillId="8" borderId="15" xfId="12" applyNumberFormat="1" applyFont="1" applyFill="1" applyBorder="1" applyAlignment="1">
      <alignment horizontal="right" vertical="center" indent="1"/>
    </xf>
    <xf numFmtId="3" fontId="10" fillId="8" borderId="15" xfId="12" applyNumberFormat="1" applyFont="1" applyFill="1" applyBorder="1" applyAlignment="1">
      <alignment horizontal="right" vertical="center" indent="1"/>
    </xf>
    <xf numFmtId="3" fontId="7" fillId="8" borderId="19" xfId="15" applyNumberFormat="1" applyFont="1" applyFill="1" applyBorder="1" applyAlignment="1">
      <alignment horizontal="right" vertical="center" indent="1"/>
    </xf>
    <xf numFmtId="3" fontId="14" fillId="8" borderId="19" xfId="12" applyNumberFormat="1" applyFont="1" applyFill="1" applyBorder="1" applyAlignment="1">
      <alignment horizontal="right" vertical="center" indent="1"/>
    </xf>
    <xf numFmtId="3" fontId="7" fillId="8" borderId="20" xfId="15" applyNumberFormat="1" applyFont="1" applyFill="1" applyBorder="1" applyAlignment="1">
      <alignment horizontal="right" vertical="center" indent="1"/>
    </xf>
    <xf numFmtId="3" fontId="14" fillId="8" borderId="20" xfId="12" applyNumberFormat="1" applyFont="1" applyFill="1" applyBorder="1" applyAlignment="1">
      <alignment horizontal="right" vertical="center" indent="1"/>
    </xf>
    <xf numFmtId="3" fontId="7" fillId="7" borderId="20" xfId="15" applyNumberFormat="1" applyFont="1" applyFill="1" applyBorder="1" applyAlignment="1">
      <alignment horizontal="right" vertical="center" indent="1"/>
    </xf>
    <xf numFmtId="3" fontId="14" fillId="7" borderId="20" xfId="12" applyNumberFormat="1" applyFont="1" applyFill="1" applyBorder="1" applyAlignment="1">
      <alignment horizontal="right" vertical="center" indent="1"/>
    </xf>
    <xf numFmtId="3" fontId="7" fillId="8" borderId="50" xfId="15" applyNumberFormat="1" applyFont="1" applyFill="1" applyBorder="1" applyAlignment="1">
      <alignment horizontal="right" vertical="center" indent="1"/>
    </xf>
    <xf numFmtId="3" fontId="7" fillId="7" borderId="50" xfId="15" applyNumberFormat="1" applyFont="1" applyFill="1" applyBorder="1" applyAlignment="1">
      <alignment horizontal="right" vertical="center" indent="1"/>
    </xf>
    <xf numFmtId="3" fontId="7" fillId="8" borderId="34" xfId="15" applyNumberFormat="1" applyFont="1" applyFill="1" applyBorder="1" applyAlignment="1">
      <alignment horizontal="right" vertical="center" indent="1"/>
    </xf>
    <xf numFmtId="3" fontId="10" fillId="8" borderId="20" xfId="12" applyNumberFormat="1" applyFont="1" applyFill="1" applyBorder="1" applyAlignment="1">
      <alignment horizontal="right" vertical="center" indent="1"/>
    </xf>
    <xf numFmtId="3" fontId="7" fillId="8" borderId="21" xfId="15" applyNumberFormat="1" applyFont="1" applyFill="1" applyBorder="1" applyAlignment="1">
      <alignment horizontal="right" vertical="center" indent="1"/>
    </xf>
    <xf numFmtId="3" fontId="7" fillId="7" borderId="20" xfId="12" applyNumberFormat="1" applyFont="1" applyFill="1" applyBorder="1" applyAlignment="1">
      <alignment horizontal="right" vertical="center" indent="1"/>
    </xf>
    <xf numFmtId="3" fontId="7" fillId="7" borderId="21" xfId="15" applyNumberFormat="1" applyFont="1" applyFill="1" applyBorder="1" applyAlignment="1">
      <alignment horizontal="right" vertical="center" indent="1"/>
    </xf>
    <xf numFmtId="3" fontId="7" fillId="8" borderId="13" xfId="15" applyNumberFormat="1" applyFont="1" applyFill="1" applyBorder="1" applyAlignment="1">
      <alignment horizontal="right" vertical="center" indent="1"/>
    </xf>
    <xf numFmtId="3" fontId="7" fillId="7" borderId="12" xfId="15" applyNumberFormat="1" applyFont="1" applyFill="1" applyBorder="1" applyAlignment="1">
      <alignment horizontal="right" vertical="center" indent="1"/>
    </xf>
    <xf numFmtId="3" fontId="7" fillId="8" borderId="12" xfId="15" applyNumberFormat="1" applyFont="1" applyFill="1" applyBorder="1" applyAlignment="1">
      <alignment horizontal="right" vertical="center" indent="1"/>
    </xf>
    <xf numFmtId="3" fontId="7" fillId="7" borderId="15" xfId="15" applyNumberFormat="1" applyFont="1" applyFill="1" applyBorder="1" applyAlignment="1">
      <alignment horizontal="right" vertical="center" indent="1"/>
    </xf>
    <xf numFmtId="3" fontId="10" fillId="7" borderId="15" xfId="12" applyNumberFormat="1" applyFont="1" applyFill="1" applyBorder="1" applyAlignment="1">
      <alignment horizontal="right" vertical="center" indent="1"/>
    </xf>
    <xf numFmtId="3" fontId="7" fillId="8" borderId="22" xfId="7" applyNumberFormat="1" applyFont="1" applyFill="1" applyBorder="1" applyAlignment="1">
      <alignment horizontal="right" vertical="center" indent="1"/>
    </xf>
    <xf numFmtId="3" fontId="10" fillId="8" borderId="13" xfId="0" applyNumberFormat="1" applyFont="1" applyFill="1" applyBorder="1" applyAlignment="1">
      <alignment horizontal="right" vertical="center" indent="1"/>
    </xf>
    <xf numFmtId="3" fontId="10" fillId="8" borderId="12" xfId="0" applyNumberFormat="1" applyFont="1" applyFill="1" applyBorder="1" applyAlignment="1">
      <alignment horizontal="right" vertical="center" indent="1"/>
    </xf>
    <xf numFmtId="3" fontId="7" fillId="8" borderId="12" xfId="0" applyNumberFormat="1" applyFont="1" applyFill="1" applyBorder="1" applyAlignment="1">
      <alignment horizontal="right" vertical="center" indent="1"/>
    </xf>
    <xf numFmtId="3" fontId="10" fillId="7" borderId="12" xfId="0" applyNumberFormat="1" applyFont="1" applyFill="1" applyBorder="1" applyAlignment="1">
      <alignment horizontal="right" vertical="center" indent="1"/>
    </xf>
    <xf numFmtId="3" fontId="7" fillId="7" borderId="12" xfId="0" applyNumberFormat="1" applyFont="1" applyFill="1" applyBorder="1" applyAlignment="1">
      <alignment horizontal="right" vertical="center" indent="1"/>
    </xf>
    <xf numFmtId="3" fontId="7" fillId="7" borderId="27" xfId="15" applyNumberFormat="1" applyFont="1" applyFill="1" applyBorder="1" applyAlignment="1">
      <alignment horizontal="right" vertical="center" indent="1"/>
    </xf>
    <xf numFmtId="3" fontId="7" fillId="8" borderId="51" xfId="15" applyNumberFormat="1" applyFont="1" applyFill="1" applyBorder="1" applyAlignment="1">
      <alignment horizontal="right" vertical="center" indent="1"/>
    </xf>
    <xf numFmtId="3" fontId="7" fillId="8" borderId="27" xfId="15" applyNumberFormat="1" applyFont="1" applyFill="1" applyBorder="1" applyAlignment="1">
      <alignment horizontal="right" vertical="center" indent="1"/>
    </xf>
    <xf numFmtId="3" fontId="7" fillId="8" borderId="15" xfId="15" applyNumberFormat="1" applyFont="1" applyFill="1" applyBorder="1" applyAlignment="1">
      <alignment horizontal="right" vertical="center" indent="1"/>
    </xf>
    <xf numFmtId="3" fontId="26" fillId="7" borderId="22" xfId="7" applyNumberFormat="1" applyFont="1" applyFill="1" applyBorder="1" applyAlignment="1">
      <alignment horizontal="right" vertical="center" indent="1"/>
    </xf>
    <xf numFmtId="3" fontId="26" fillId="7" borderId="30" xfId="7" applyNumberFormat="1" applyFont="1" applyFill="1" applyBorder="1" applyAlignment="1">
      <alignment horizontal="right" vertical="center" indent="1"/>
    </xf>
    <xf numFmtId="165" fontId="7" fillId="8" borderId="19" xfId="7" applyNumberFormat="1" applyFont="1" applyFill="1" applyBorder="1" applyAlignment="1">
      <alignment horizontal="right" vertical="center" indent="1"/>
    </xf>
    <xf numFmtId="165" fontId="7" fillId="7" borderId="20" xfId="7" applyNumberFormat="1" applyFont="1" applyFill="1" applyBorder="1" applyAlignment="1">
      <alignment horizontal="right" vertical="center" indent="1"/>
    </xf>
    <xf numFmtId="165" fontId="7" fillId="8" borderId="20" xfId="7" applyNumberFormat="1" applyFont="1" applyFill="1" applyBorder="1" applyAlignment="1">
      <alignment horizontal="right" vertical="center" indent="1"/>
    </xf>
    <xf numFmtId="165" fontId="7" fillId="7" borderId="50" xfId="7" applyNumberFormat="1" applyFont="1" applyFill="1" applyBorder="1" applyAlignment="1">
      <alignment horizontal="right" vertical="center" indent="1"/>
    </xf>
    <xf numFmtId="0" fontId="7" fillId="7" borderId="21" xfId="7" applyFont="1" applyFill="1" applyBorder="1" applyAlignment="1">
      <alignment horizontal="right" vertical="center" wrapText="1" indent="1"/>
    </xf>
    <xf numFmtId="1" fontId="7" fillId="7" borderId="21" xfId="7" applyNumberFormat="1" applyFont="1" applyFill="1" applyBorder="1" applyAlignment="1">
      <alignment horizontal="right" vertical="center" indent="1"/>
    </xf>
    <xf numFmtId="165" fontId="26" fillId="7" borderId="21" xfId="7" applyNumberFormat="1" applyFont="1" applyFill="1" applyBorder="1" applyAlignment="1">
      <alignment horizontal="right" vertical="center" indent="1"/>
    </xf>
    <xf numFmtId="3" fontId="14" fillId="7" borderId="50" xfId="12" applyNumberFormat="1" applyFont="1" applyFill="1" applyBorder="1" applyAlignment="1">
      <alignment horizontal="right" vertical="center" indent="1"/>
    </xf>
    <xf numFmtId="3" fontId="7" fillId="8" borderId="34" xfId="7" applyNumberFormat="1" applyFont="1" applyFill="1" applyBorder="1" applyAlignment="1">
      <alignment horizontal="right" vertical="center" indent="1"/>
    </xf>
    <xf numFmtId="3" fontId="26" fillId="8" borderId="34" xfId="7" applyNumberFormat="1" applyFont="1" applyFill="1" applyBorder="1" applyAlignment="1">
      <alignment horizontal="right" vertical="center" indent="1"/>
    </xf>
    <xf numFmtId="3" fontId="26" fillId="8" borderId="22" xfId="7" applyNumberFormat="1" applyFont="1" applyFill="1" applyBorder="1" applyAlignment="1">
      <alignment horizontal="right" vertical="center" indent="1"/>
    </xf>
    <xf numFmtId="3" fontId="10" fillId="8" borderId="19" xfId="15" applyNumberFormat="1" applyFont="1" applyFill="1" applyBorder="1" applyAlignment="1">
      <alignment horizontal="right" vertical="center" indent="1"/>
    </xf>
    <xf numFmtId="3" fontId="10" fillId="8" borderId="19" xfId="12" applyNumberFormat="1" applyFont="1" applyFill="1" applyBorder="1" applyAlignment="1">
      <alignment horizontal="right" vertical="center" indent="1"/>
    </xf>
    <xf numFmtId="3" fontId="10" fillId="7" borderId="20" xfId="15" applyNumberFormat="1" applyFont="1" applyFill="1" applyBorder="1" applyAlignment="1">
      <alignment horizontal="right" vertical="center" indent="1"/>
    </xf>
    <xf numFmtId="3" fontId="10" fillId="7" borderId="20" xfId="12" applyNumberFormat="1" applyFont="1" applyFill="1" applyBorder="1" applyAlignment="1">
      <alignment horizontal="right" vertical="center" indent="1"/>
    </xf>
    <xf numFmtId="3" fontId="10" fillId="8" borderId="20" xfId="15" applyNumberFormat="1" applyFont="1" applyFill="1" applyBorder="1" applyAlignment="1">
      <alignment horizontal="right" vertical="center" indent="1"/>
    </xf>
    <xf numFmtId="3" fontId="10" fillId="7" borderId="50" xfId="15" applyNumberFormat="1" applyFont="1" applyFill="1" applyBorder="1" applyAlignment="1">
      <alignment horizontal="right" vertical="center" indent="1"/>
    </xf>
    <xf numFmtId="3" fontId="10" fillId="7" borderId="50" xfId="12" applyNumberFormat="1" applyFont="1" applyFill="1" applyBorder="1" applyAlignment="1">
      <alignment horizontal="right" vertical="center" indent="1"/>
    </xf>
    <xf numFmtId="3" fontId="7" fillId="8" borderId="80" xfId="15" applyNumberFormat="1" applyFont="1" applyFill="1" applyBorder="1" applyAlignment="1">
      <alignment horizontal="right" vertical="center" indent="1"/>
    </xf>
    <xf numFmtId="3" fontId="14" fillId="8" borderId="80" xfId="12" applyNumberFormat="1" applyFont="1" applyFill="1" applyBorder="1" applyAlignment="1">
      <alignment horizontal="right" vertical="center" indent="1"/>
    </xf>
    <xf numFmtId="3" fontId="7" fillId="8" borderId="76" xfId="15" applyNumberFormat="1" applyFont="1" applyFill="1" applyBorder="1" applyAlignment="1">
      <alignment horizontal="right" vertical="center" indent="1"/>
    </xf>
    <xf numFmtId="3" fontId="7" fillId="7" borderId="20" xfId="7" applyNumberFormat="1" applyFont="1" applyFill="1" applyBorder="1" applyAlignment="1">
      <alignment horizontal="right" vertical="center" indent="1"/>
    </xf>
    <xf numFmtId="3" fontId="7" fillId="7" borderId="21" xfId="7" applyNumberFormat="1" applyFont="1" applyFill="1" applyBorder="1" applyAlignment="1">
      <alignment horizontal="right" vertical="center" indent="1"/>
    </xf>
    <xf numFmtId="0" fontId="21" fillId="8" borderId="76" xfId="11" applyFont="1" applyFill="1" applyBorder="1" applyAlignment="1">
      <alignment horizontal="center" vertical="center" wrapText="1"/>
    </xf>
    <xf numFmtId="0" fontId="26" fillId="8" borderId="76" xfId="16" applyFont="1" applyFill="1" applyBorder="1" applyAlignment="1">
      <alignment horizontal="center" vertical="center" wrapText="1" readingOrder="2"/>
    </xf>
    <xf numFmtId="0" fontId="21" fillId="7" borderId="79" xfId="11" applyFont="1" applyFill="1" applyBorder="1" applyAlignment="1">
      <alignment horizontal="center" vertical="center" wrapText="1"/>
    </xf>
    <xf numFmtId="0" fontId="26" fillId="7" borderId="79" xfId="16" applyFont="1" applyFill="1" applyBorder="1" applyAlignment="1">
      <alignment horizontal="center" vertical="center" wrapText="1" readingOrder="2"/>
    </xf>
    <xf numFmtId="0" fontId="21" fillId="7" borderId="85" xfId="11" applyFont="1" applyFill="1" applyBorder="1" applyAlignment="1">
      <alignment horizontal="center" vertical="center" wrapText="1"/>
    </xf>
    <xf numFmtId="0" fontId="26" fillId="7" borderId="85" xfId="16" applyFont="1" applyFill="1" applyBorder="1" applyAlignment="1">
      <alignment horizontal="center" vertical="center" wrapText="1" readingOrder="2"/>
    </xf>
    <xf numFmtId="3" fontId="7" fillId="8" borderId="79" xfId="15" applyNumberFormat="1" applyFont="1" applyFill="1" applyBorder="1" applyAlignment="1">
      <alignment horizontal="right" vertical="center" indent="1"/>
    </xf>
    <xf numFmtId="3" fontId="14" fillId="8" borderId="79" xfId="12" applyNumberFormat="1" applyFont="1" applyFill="1" applyBorder="1" applyAlignment="1">
      <alignment horizontal="right" vertical="center" indent="1"/>
    </xf>
    <xf numFmtId="3" fontId="7" fillId="7" borderId="79" xfId="15" applyNumberFormat="1" applyFont="1" applyFill="1" applyBorder="1" applyAlignment="1">
      <alignment horizontal="right" vertical="center" indent="1"/>
    </xf>
    <xf numFmtId="3" fontId="14" fillId="7" borderId="80" xfId="12" applyNumberFormat="1" applyFont="1" applyFill="1" applyBorder="1" applyAlignment="1">
      <alignment horizontal="right" vertical="center" indent="1"/>
    </xf>
    <xf numFmtId="3" fontId="7" fillId="7" borderId="80" xfId="15" applyNumberFormat="1" applyFont="1" applyFill="1" applyBorder="1" applyAlignment="1">
      <alignment horizontal="right" vertical="center" indent="1"/>
    </xf>
    <xf numFmtId="3" fontId="7" fillId="7" borderId="108" xfId="15" applyNumberFormat="1" applyFont="1" applyFill="1" applyBorder="1" applyAlignment="1">
      <alignment horizontal="right" vertical="center" indent="1"/>
    </xf>
    <xf numFmtId="3" fontId="7" fillId="7" borderId="76" xfId="15" applyNumberFormat="1" applyFont="1" applyFill="1" applyBorder="1" applyAlignment="1">
      <alignment horizontal="right" vertical="center" indent="1"/>
    </xf>
    <xf numFmtId="3" fontId="7" fillId="8" borderId="73" xfId="15" applyNumberFormat="1" applyFont="1" applyFill="1" applyBorder="1" applyAlignment="1">
      <alignment horizontal="right" vertical="center" indent="1"/>
    </xf>
    <xf numFmtId="3" fontId="7" fillId="8" borderId="79" xfId="12" applyNumberFormat="1" applyFont="1" applyFill="1" applyBorder="1" applyAlignment="1">
      <alignment horizontal="right" vertical="center" indent="1"/>
    </xf>
    <xf numFmtId="3" fontId="7" fillId="8" borderId="80" xfId="12" applyNumberFormat="1" applyFont="1" applyFill="1" applyBorder="1" applyAlignment="1">
      <alignment horizontal="right" vertical="center" indent="1"/>
    </xf>
    <xf numFmtId="3" fontId="7" fillId="8" borderId="76" xfId="12" applyNumberFormat="1" applyFont="1" applyFill="1" applyBorder="1" applyAlignment="1">
      <alignment horizontal="right" vertical="center" indent="1"/>
    </xf>
    <xf numFmtId="3" fontId="14" fillId="7" borderId="79" xfId="12" applyNumberFormat="1" applyFont="1" applyFill="1" applyBorder="1" applyAlignment="1">
      <alignment horizontal="right" vertical="center" indent="1"/>
    </xf>
    <xf numFmtId="3" fontId="7" fillId="7" borderId="85" xfId="15" applyNumberFormat="1" applyFont="1" applyFill="1" applyBorder="1" applyAlignment="1">
      <alignment horizontal="right" vertical="center" indent="1"/>
    </xf>
    <xf numFmtId="3" fontId="7" fillId="8" borderId="85" xfId="15" applyNumberFormat="1" applyFont="1" applyFill="1" applyBorder="1" applyAlignment="1">
      <alignment horizontal="right" vertical="center" indent="1"/>
    </xf>
    <xf numFmtId="3" fontId="7" fillId="8" borderId="85" xfId="12" applyNumberFormat="1" applyFont="1" applyFill="1" applyBorder="1" applyAlignment="1">
      <alignment horizontal="right" vertical="center" indent="1"/>
    </xf>
    <xf numFmtId="3" fontId="7" fillId="8" borderId="34" xfId="15" applyNumberFormat="1" applyFont="1" applyFill="1" applyBorder="1">
      <alignment horizontal="right" vertical="center" indent="1"/>
    </xf>
    <xf numFmtId="3" fontId="10" fillId="8" borderId="34" xfId="12" applyNumberFormat="1" applyFont="1" applyFill="1" applyBorder="1">
      <alignment horizontal="right" vertical="center" indent="1"/>
    </xf>
    <xf numFmtId="3" fontId="7" fillId="7" borderId="20" xfId="15" applyNumberFormat="1" applyFont="1" applyFill="1" applyBorder="1">
      <alignment horizontal="right" vertical="center" indent="1"/>
    </xf>
    <xf numFmtId="3" fontId="10" fillId="7" borderId="20" xfId="12" applyNumberFormat="1" applyFont="1" applyFill="1" applyBorder="1">
      <alignment horizontal="right" vertical="center" indent="1"/>
    </xf>
    <xf numFmtId="3" fontId="7" fillId="8" borderId="20" xfId="15" applyNumberFormat="1" applyFont="1" applyFill="1" applyBorder="1">
      <alignment horizontal="right" vertical="center" indent="1"/>
    </xf>
    <xf numFmtId="3" fontId="10" fillId="8" borderId="20" xfId="12" applyNumberFormat="1" applyFont="1" applyFill="1" applyBorder="1">
      <alignment horizontal="right" vertical="center" indent="1"/>
    </xf>
    <xf numFmtId="3" fontId="7" fillId="7" borderId="21" xfId="15" applyNumberFormat="1" applyFont="1" applyFill="1" applyBorder="1">
      <alignment horizontal="right" vertical="center" indent="1"/>
    </xf>
    <xf numFmtId="3" fontId="10" fillId="7" borderId="21" xfId="12" applyNumberFormat="1" applyFont="1" applyFill="1" applyBorder="1">
      <alignment horizontal="right" vertical="center" indent="1"/>
    </xf>
    <xf numFmtId="3" fontId="10" fillId="8" borderId="19" xfId="12" applyNumberFormat="1" applyFont="1" applyFill="1" applyBorder="1">
      <alignment horizontal="right" vertical="center" indent="1"/>
    </xf>
    <xf numFmtId="3" fontId="10" fillId="8" borderId="50" xfId="12" applyNumberFormat="1" applyFont="1" applyFill="1" applyBorder="1">
      <alignment horizontal="right" vertical="center" indent="1"/>
    </xf>
    <xf numFmtId="3" fontId="7" fillId="8" borderId="19" xfId="15" applyNumberFormat="1" applyFont="1" applyFill="1" applyBorder="1">
      <alignment horizontal="right" vertical="center" indent="1"/>
    </xf>
    <xf numFmtId="3" fontId="7" fillId="7" borderId="20" xfId="12" applyNumberFormat="1" applyFont="1" applyFill="1" applyBorder="1">
      <alignment horizontal="right" vertical="center" indent="1"/>
    </xf>
    <xf numFmtId="3" fontId="10" fillId="7" borderId="20" xfId="33" applyNumberFormat="1" applyFont="1" applyFill="1" applyBorder="1" applyAlignment="1">
      <alignment horizontal="right" vertical="center" indent="1"/>
    </xf>
    <xf numFmtId="3" fontId="10" fillId="8" borderId="20" xfId="33" applyNumberFormat="1" applyFont="1" applyFill="1" applyBorder="1" applyAlignment="1">
      <alignment horizontal="right" vertical="center" indent="1"/>
    </xf>
    <xf numFmtId="166" fontId="7" fillId="8" borderId="13" xfId="15" applyNumberFormat="1" applyFont="1" applyFill="1" applyBorder="1" applyAlignment="1">
      <alignment horizontal="right" vertical="center" indent="1"/>
    </xf>
    <xf numFmtId="165" fontId="7" fillId="8" borderId="13" xfId="15" applyNumberFormat="1" applyFont="1" applyFill="1" applyBorder="1" applyAlignment="1">
      <alignment horizontal="right" vertical="center" indent="1"/>
    </xf>
    <xf numFmtId="166" fontId="10" fillId="8" borderId="13" xfId="12" applyNumberFormat="1" applyFont="1" applyFill="1" applyBorder="1" applyAlignment="1">
      <alignment horizontal="right" vertical="center" indent="1"/>
    </xf>
    <xf numFmtId="165" fontId="7" fillId="7" borderId="12" xfId="15" applyNumberFormat="1" applyFont="1" applyFill="1" applyBorder="1" applyAlignment="1">
      <alignment horizontal="right" vertical="center" indent="1"/>
    </xf>
    <xf numFmtId="165" fontId="7" fillId="8" borderId="12" xfId="15" applyNumberFormat="1" applyFont="1" applyFill="1" applyBorder="1" applyAlignment="1">
      <alignment horizontal="right" vertical="center" indent="1"/>
    </xf>
    <xf numFmtId="3" fontId="7" fillId="7" borderId="22" xfId="7" applyNumberFormat="1" applyFont="1" applyFill="1" applyBorder="1" applyAlignment="1">
      <alignment horizontal="right" vertical="center" indent="1"/>
    </xf>
    <xf numFmtId="3" fontId="7" fillId="8" borderId="20" xfId="7" applyNumberFormat="1" applyFont="1" applyFill="1" applyBorder="1" applyAlignment="1">
      <alignment horizontal="right" vertical="center" indent="1"/>
    </xf>
    <xf numFmtId="3" fontId="7" fillId="7" borderId="50" xfId="15" applyNumberFormat="1" applyFont="1" applyFill="1" applyBorder="1">
      <alignment horizontal="right" vertical="center" indent="1"/>
    </xf>
    <xf numFmtId="3" fontId="7" fillId="7" borderId="50" xfId="7" applyNumberFormat="1" applyFont="1" applyFill="1" applyBorder="1" applyAlignment="1">
      <alignment horizontal="right" vertical="center" indent="1"/>
    </xf>
    <xf numFmtId="3" fontId="7" fillId="0" borderId="34" xfId="12" applyNumberFormat="1" applyFont="1" applyBorder="1" applyAlignment="1">
      <alignment horizontal="right" vertical="center" indent="1"/>
    </xf>
    <xf numFmtId="3" fontId="10" fillId="0" borderId="34" xfId="12" applyNumberFormat="1" applyFont="1" applyBorder="1" applyAlignment="1">
      <alignment horizontal="right" vertical="center" indent="1"/>
    </xf>
    <xf numFmtId="3" fontId="26" fillId="8" borderId="30" xfId="7" applyNumberFormat="1" applyFont="1" applyFill="1" applyBorder="1" applyAlignment="1">
      <alignment horizontal="right" vertical="center" indent="1"/>
    </xf>
    <xf numFmtId="3" fontId="7" fillId="7" borderId="19" xfId="15" applyNumberFormat="1" applyFont="1" applyFill="1" applyBorder="1" applyAlignment="1">
      <alignment horizontal="right" vertical="center" indent="1"/>
    </xf>
    <xf numFmtId="3" fontId="10" fillId="7" borderId="80" xfId="12" applyNumberFormat="1" applyFont="1" applyFill="1" applyBorder="1" applyAlignment="1">
      <alignment horizontal="right" vertical="center" indent="1"/>
    </xf>
    <xf numFmtId="3" fontId="10" fillId="7" borderId="76" xfId="15" applyNumberFormat="1" applyFont="1" applyFill="1" applyBorder="1" applyAlignment="1">
      <alignment horizontal="right" vertical="center" indent="1"/>
    </xf>
    <xf numFmtId="3" fontId="7" fillId="7" borderId="29" xfId="15" applyNumberFormat="1" applyFont="1" applyFill="1" applyBorder="1" applyAlignment="1">
      <alignment horizontal="right" vertical="center" indent="1"/>
    </xf>
    <xf numFmtId="3" fontId="7" fillId="8" borderId="35" xfId="15" applyNumberFormat="1" applyFont="1" applyFill="1" applyBorder="1" applyAlignment="1">
      <alignment horizontal="right" vertical="center" indent="1"/>
    </xf>
    <xf numFmtId="3" fontId="10" fillId="7" borderId="19" xfId="12" applyNumberFormat="1" applyFont="1" applyFill="1" applyBorder="1" applyAlignment="1">
      <alignment horizontal="right" vertical="center" indent="1"/>
    </xf>
    <xf numFmtId="3" fontId="10" fillId="7" borderId="19" xfId="15" applyNumberFormat="1" applyFont="1" applyFill="1" applyBorder="1" applyAlignment="1">
      <alignment horizontal="right" vertical="center" indent="1"/>
    </xf>
    <xf numFmtId="3" fontId="10" fillId="8" borderId="35" xfId="15" applyNumberFormat="1" applyFont="1" applyFill="1" applyBorder="1" applyAlignment="1">
      <alignment horizontal="right" vertical="center" indent="1"/>
    </xf>
    <xf numFmtId="3" fontId="10" fillId="7" borderId="29" xfId="12" applyNumberFormat="1" applyFont="1" applyFill="1" applyBorder="1" applyAlignment="1">
      <alignment horizontal="right" vertical="center" indent="1"/>
    </xf>
    <xf numFmtId="3" fontId="10" fillId="8" borderId="29" xfId="12" applyNumberFormat="1" applyFont="1" applyFill="1" applyBorder="1" applyAlignment="1">
      <alignment horizontal="right" vertical="center" indent="1"/>
    </xf>
    <xf numFmtId="3" fontId="10" fillId="7" borderId="50" xfId="12" applyNumberFormat="1" applyFont="1" applyFill="1" applyBorder="1">
      <alignment horizontal="right" vertical="center" indent="1"/>
    </xf>
    <xf numFmtId="3" fontId="7" fillId="8" borderId="50" xfId="15" applyNumberFormat="1" applyFont="1" applyFill="1" applyBorder="1">
      <alignment horizontal="right" vertical="center" indent="1"/>
    </xf>
    <xf numFmtId="3" fontId="26" fillId="8" borderId="19" xfId="15" applyNumberFormat="1" applyFont="1" applyFill="1" applyBorder="1">
      <alignment horizontal="right" vertical="center" indent="1"/>
    </xf>
    <xf numFmtId="3" fontId="26" fillId="7" borderId="20" xfId="15" applyNumberFormat="1" applyFont="1" applyFill="1" applyBorder="1">
      <alignment horizontal="right" vertical="center" indent="1"/>
    </xf>
    <xf numFmtId="3" fontId="26" fillId="8" borderId="20" xfId="15" applyNumberFormat="1" applyFont="1" applyFill="1" applyBorder="1">
      <alignment horizontal="right" vertical="center" indent="1"/>
    </xf>
    <xf numFmtId="3" fontId="26" fillId="7" borderId="50" xfId="15" applyNumberFormat="1" applyFont="1" applyFill="1" applyBorder="1">
      <alignment horizontal="right" vertical="center" indent="1"/>
    </xf>
    <xf numFmtId="3" fontId="26" fillId="8" borderId="30" xfId="15" applyNumberFormat="1" applyFont="1" applyFill="1" applyBorder="1">
      <alignment horizontal="right" vertical="center" indent="1"/>
    </xf>
    <xf numFmtId="0" fontId="6" fillId="7" borderId="35" xfId="11" applyFont="1" applyFill="1" applyBorder="1" applyAlignment="1">
      <alignment horizontal="center" vertical="center" wrapText="1" readingOrder="1"/>
    </xf>
    <xf numFmtId="0" fontId="21" fillId="8" borderId="13" xfId="11" applyFont="1" applyFill="1" applyBorder="1" applyAlignment="1">
      <alignment horizontal="center" vertical="center" wrapText="1"/>
    </xf>
    <xf numFmtId="0" fontId="21" fillId="8" borderId="12" xfId="11" applyFont="1" applyFill="1" applyBorder="1" applyAlignment="1">
      <alignment horizontal="center" vertical="center" wrapText="1"/>
    </xf>
    <xf numFmtId="0" fontId="21" fillId="7" borderId="12" xfId="11" applyFont="1" applyFill="1" applyBorder="1" applyAlignment="1">
      <alignment horizontal="center" vertical="center" wrapText="1"/>
    </xf>
    <xf numFmtId="0" fontId="26" fillId="7" borderId="35" xfId="8" applyFont="1" applyFill="1" applyBorder="1" applyAlignment="1">
      <alignment horizontal="center" vertical="center" wrapText="1" readingOrder="1"/>
    </xf>
    <xf numFmtId="49" fontId="7" fillId="7" borderId="35" xfId="8" applyNumberFormat="1" applyFont="1" applyFill="1" applyBorder="1" applyAlignment="1">
      <alignment horizontal="center" vertical="center" wrapText="1" readingOrder="1"/>
    </xf>
    <xf numFmtId="49" fontId="26" fillId="7" borderId="35" xfId="8" applyNumberFormat="1" applyFont="1" applyFill="1" applyBorder="1" applyAlignment="1">
      <alignment horizontal="center" vertical="center" wrapText="1" readingOrder="1"/>
    </xf>
    <xf numFmtId="166" fontId="7" fillId="7" borderId="34" xfId="12" applyNumberFormat="1" applyFont="1" applyFill="1" applyBorder="1">
      <alignment horizontal="right" vertical="center" indent="1"/>
    </xf>
    <xf numFmtId="0" fontId="21" fillId="8" borderId="98" xfId="7" applyFont="1" applyFill="1" applyBorder="1" applyAlignment="1">
      <alignment horizontal="center" vertical="center"/>
    </xf>
    <xf numFmtId="166" fontId="7" fillId="8" borderId="28" xfId="7" applyNumberFormat="1" applyFont="1" applyFill="1" applyBorder="1" applyAlignment="1">
      <alignment horizontal="right" vertical="center" indent="1"/>
    </xf>
    <xf numFmtId="0" fontId="7" fillId="8" borderId="67" xfId="7" applyFont="1" applyFill="1" applyBorder="1" applyAlignment="1">
      <alignment horizontal="center" vertical="center"/>
    </xf>
    <xf numFmtId="166" fontId="7" fillId="7" borderId="21" xfId="12" applyNumberFormat="1" applyFont="1" applyFill="1" applyBorder="1">
      <alignment horizontal="right" vertical="center" indent="1"/>
    </xf>
    <xf numFmtId="166" fontId="10" fillId="7" borderId="21" xfId="12" applyNumberFormat="1" applyFont="1" applyFill="1" applyBorder="1">
      <alignment horizontal="right" vertical="center" indent="1"/>
    </xf>
    <xf numFmtId="1" fontId="7" fillId="7" borderId="21" xfId="12" applyNumberFormat="1" applyFont="1" applyFill="1" applyBorder="1">
      <alignment horizontal="right" vertical="center" indent="1"/>
    </xf>
    <xf numFmtId="166" fontId="10" fillId="0" borderId="34" xfId="12" applyNumberFormat="1" applyFont="1" applyFill="1" applyBorder="1">
      <alignment horizontal="right" vertical="center" indent="1"/>
    </xf>
    <xf numFmtId="0" fontId="7" fillId="0" borderId="42" xfId="11" applyFont="1" applyFill="1" applyBorder="1" applyAlignment="1">
      <alignment horizontal="center" vertical="center" wrapText="1"/>
    </xf>
    <xf numFmtId="166" fontId="10" fillId="0" borderId="12" xfId="12" applyNumberFormat="1" applyFont="1" applyFill="1" applyBorder="1" applyAlignment="1">
      <alignment horizontal="right" vertical="center" indent="1"/>
    </xf>
    <xf numFmtId="0" fontId="16" fillId="0" borderId="43" xfId="30" applyFont="1" applyFill="1" applyBorder="1" applyAlignment="1">
      <alignment horizontal="center" vertical="center" wrapText="1" readingOrder="2"/>
    </xf>
    <xf numFmtId="3" fontId="7" fillId="7" borderId="51" xfId="15" applyNumberFormat="1" applyFont="1" applyFill="1" applyBorder="1" applyAlignment="1">
      <alignment horizontal="right" vertical="center" indent="1"/>
    </xf>
    <xf numFmtId="166" fontId="7" fillId="7" borderId="51" xfId="15" applyNumberFormat="1" applyFont="1" applyFill="1" applyBorder="1" applyAlignment="1">
      <alignment horizontal="right" vertical="center" indent="1"/>
    </xf>
    <xf numFmtId="0" fontId="26" fillId="8" borderId="67" xfId="7" applyFont="1" applyFill="1" applyBorder="1" applyAlignment="1">
      <alignment horizontal="center" vertical="center"/>
    </xf>
    <xf numFmtId="3" fontId="7" fillId="0" borderId="51" xfId="15" applyNumberFormat="1" applyFont="1" applyFill="1" applyBorder="1" applyAlignment="1">
      <alignment horizontal="right" vertical="center" indent="1"/>
    </xf>
    <xf numFmtId="3" fontId="10" fillId="0" borderId="12" xfId="12" applyNumberFormat="1" applyFont="1" applyFill="1" applyBorder="1" applyAlignment="1">
      <alignment horizontal="right" vertical="center" indent="1"/>
    </xf>
    <xf numFmtId="3" fontId="7" fillId="8" borderId="102" xfId="15" applyNumberFormat="1" applyFont="1" applyFill="1" applyBorder="1" applyAlignment="1">
      <alignment horizontal="right" vertical="center" indent="1"/>
    </xf>
    <xf numFmtId="3" fontId="7" fillId="7" borderId="19" xfId="15" applyNumberFormat="1" applyFont="1" applyFill="1" applyBorder="1">
      <alignment horizontal="right" vertical="center" indent="1"/>
    </xf>
    <xf numFmtId="0" fontId="7" fillId="8" borderId="98" xfId="7" applyFont="1" applyFill="1" applyBorder="1" applyAlignment="1">
      <alignment horizontal="center" vertical="center"/>
    </xf>
    <xf numFmtId="3" fontId="26" fillId="8" borderId="28" xfId="7" applyNumberFormat="1" applyFont="1" applyFill="1" applyBorder="1" applyAlignment="1">
      <alignment horizontal="right" vertical="center" indent="1"/>
    </xf>
    <xf numFmtId="0" fontId="7" fillId="7" borderId="21" xfId="11" applyFont="1" applyFill="1" applyBorder="1" applyAlignment="1">
      <alignment horizontal="left" vertical="center" wrapText="1" indent="1"/>
    </xf>
    <xf numFmtId="3" fontId="26" fillId="8" borderId="35" xfId="7" applyNumberFormat="1" applyFont="1" applyFill="1" applyBorder="1" applyAlignment="1">
      <alignment horizontal="right" vertical="center" indent="1"/>
    </xf>
    <xf numFmtId="3" fontId="47" fillId="8" borderId="51" xfId="15" applyNumberFormat="1" applyFont="1" applyFill="1" applyBorder="1" applyAlignment="1">
      <alignment horizontal="right" vertical="center" indent="1"/>
    </xf>
    <xf numFmtId="3" fontId="47" fillId="7" borderId="51" xfId="15" applyNumberFormat="1" applyFont="1" applyFill="1" applyBorder="1" applyAlignment="1">
      <alignment horizontal="right" vertical="center" indent="1"/>
    </xf>
    <xf numFmtId="0" fontId="34" fillId="7" borderId="29" xfId="8" applyFont="1" applyFill="1" applyBorder="1" applyAlignment="1">
      <alignment horizontal="center" vertical="top" wrapText="1"/>
    </xf>
    <xf numFmtId="0" fontId="7" fillId="8" borderId="34" xfId="11" applyFont="1" applyFill="1" applyBorder="1" applyAlignment="1">
      <alignment horizontal="center" vertical="center" wrapText="1"/>
    </xf>
    <xf numFmtId="2" fontId="10" fillId="8" borderId="34" xfId="12" applyNumberFormat="1" applyFont="1" applyFill="1" applyBorder="1" applyAlignment="1">
      <alignment horizontal="right" vertical="center" indent="1"/>
    </xf>
    <xf numFmtId="165" fontId="10" fillId="8" borderId="34" xfId="12" applyNumberFormat="1" applyFont="1" applyFill="1" applyBorder="1" applyAlignment="1">
      <alignment horizontal="right" vertical="center" indent="1"/>
    </xf>
    <xf numFmtId="0" fontId="11" fillId="8" borderId="34" xfId="11" applyFont="1" applyFill="1" applyBorder="1" applyAlignment="1">
      <alignment horizontal="center" vertical="center" wrapText="1" readingOrder="2"/>
    </xf>
    <xf numFmtId="0" fontId="7" fillId="0" borderId="107" xfId="0" applyFont="1" applyBorder="1" applyAlignment="1">
      <alignment horizontal="center" vertical="center" wrapText="1"/>
    </xf>
    <xf numFmtId="0" fontId="16" fillId="0" borderId="106" xfId="0" applyFont="1" applyBorder="1" applyAlignment="1">
      <alignment horizontal="center" vertical="center" wrapText="1" readingOrder="2"/>
    </xf>
    <xf numFmtId="165" fontId="7" fillId="0" borderId="34" xfId="0" applyNumberFormat="1" applyFont="1" applyBorder="1" applyAlignment="1">
      <alignment horizontal="right" vertical="center" indent="1"/>
    </xf>
    <xf numFmtId="165" fontId="10" fillId="0" borderId="34" xfId="0" applyNumberFormat="1" applyFont="1" applyBorder="1" applyAlignment="1">
      <alignment horizontal="right" vertical="center" indent="1"/>
    </xf>
    <xf numFmtId="3" fontId="7" fillId="8" borderId="51" xfId="12" applyNumberFormat="1" applyFont="1" applyFill="1" applyBorder="1" applyAlignment="1">
      <alignment horizontal="right" vertical="center" indent="1"/>
    </xf>
    <xf numFmtId="0" fontId="16" fillId="8" borderId="52" xfId="11" applyFont="1" applyFill="1" applyBorder="1" applyAlignment="1">
      <alignment horizontal="center" vertical="center" wrapText="1" readingOrder="2"/>
    </xf>
    <xf numFmtId="0" fontId="7" fillId="7" borderId="111" xfId="8" applyFont="1" applyFill="1" applyBorder="1">
      <alignment horizontal="center" vertical="center" wrapText="1"/>
    </xf>
    <xf numFmtId="0" fontId="16" fillId="7" borderId="102" xfId="8" applyFont="1" applyFill="1" applyBorder="1">
      <alignment horizontal="center" vertical="center" wrapText="1"/>
    </xf>
    <xf numFmtId="1" fontId="16" fillId="7" borderId="65" xfId="22" applyFont="1" applyFill="1" applyBorder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3" fontId="10" fillId="0" borderId="34" xfId="0" applyNumberFormat="1" applyFont="1" applyBorder="1" applyAlignment="1">
      <alignment horizontal="right" vertical="center" indent="1"/>
    </xf>
    <xf numFmtId="0" fontId="16" fillId="0" borderId="34" xfId="0" applyFont="1" applyBorder="1" applyAlignment="1">
      <alignment horizontal="center" vertical="center" wrapText="1" readingOrder="2"/>
    </xf>
    <xf numFmtId="3" fontId="24" fillId="0" borderId="0" xfId="0" applyNumberFormat="1" applyFont="1" applyAlignment="1">
      <alignment vertical="center"/>
    </xf>
    <xf numFmtId="3" fontId="24" fillId="0" borderId="0" xfId="4" applyNumberFormat="1" applyFont="1" applyAlignment="1">
      <alignment vertical="center"/>
    </xf>
    <xf numFmtId="0" fontId="7" fillId="7" borderId="46" xfId="11" applyFont="1" applyFill="1" applyBorder="1" applyAlignment="1">
      <alignment horizontal="center" vertical="center" wrapText="1"/>
    </xf>
    <xf numFmtId="0" fontId="7" fillId="8" borderId="46" xfId="11" applyFont="1" applyFill="1" applyBorder="1" applyAlignment="1">
      <alignment horizontal="center" vertical="center" wrapText="1"/>
    </xf>
    <xf numFmtId="0" fontId="16" fillId="7" borderId="64" xfId="16" applyFont="1" applyFill="1" applyBorder="1" applyAlignment="1">
      <alignment horizontal="center" vertical="center" wrapText="1" readingOrder="2"/>
    </xf>
    <xf numFmtId="0" fontId="7" fillId="8" borderId="29" xfId="7" applyFont="1" applyFill="1" applyBorder="1" applyAlignment="1">
      <alignment horizontal="center" vertical="center" wrapText="1"/>
    </xf>
    <xf numFmtId="0" fontId="7" fillId="8" borderId="29" xfId="8" applyFont="1" applyFill="1" applyBorder="1">
      <alignment horizontal="center" vertical="center" wrapText="1"/>
    </xf>
    <xf numFmtId="0" fontId="7" fillId="7" borderId="119" xfId="7" applyFont="1" applyFill="1" applyBorder="1" applyAlignment="1">
      <alignment horizontal="center" vertical="center" wrapText="1"/>
    </xf>
    <xf numFmtId="0" fontId="7" fillId="7" borderId="119" xfId="8" applyFont="1" applyFill="1" applyBorder="1">
      <alignment horizontal="center" vertical="center" wrapText="1"/>
    </xf>
    <xf numFmtId="0" fontId="7" fillId="7" borderId="97" xfId="11" applyFont="1" applyFill="1" applyBorder="1" applyAlignment="1">
      <alignment horizontal="center" vertical="center" wrapText="1"/>
    </xf>
    <xf numFmtId="166" fontId="10" fillId="7" borderId="70" xfId="12" applyNumberFormat="1" applyFont="1" applyFill="1" applyBorder="1" applyAlignment="1">
      <alignment horizontal="right" vertical="center" indent="1"/>
    </xf>
    <xf numFmtId="0" fontId="16" fillId="7" borderId="66" xfId="30" applyFont="1" applyFill="1" applyBorder="1" applyAlignment="1">
      <alignment horizontal="center" vertical="center" wrapText="1" readingOrder="2"/>
    </xf>
    <xf numFmtId="0" fontId="26" fillId="7" borderId="19" xfId="16" applyFont="1" applyFill="1" applyBorder="1" applyAlignment="1">
      <alignment horizontal="center" vertical="center" wrapText="1" readingOrder="2"/>
    </xf>
    <xf numFmtId="0" fontId="26" fillId="7" borderId="21" xfId="16" applyFont="1" applyFill="1" applyBorder="1" applyAlignment="1">
      <alignment horizontal="center" vertical="center" wrapText="1" readingOrder="2"/>
    </xf>
    <xf numFmtId="3" fontId="10" fillId="0" borderId="0" xfId="4" applyNumberFormat="1" applyFont="1" applyAlignment="1">
      <alignment vertical="center"/>
    </xf>
    <xf numFmtId="0" fontId="21" fillId="7" borderId="33" xfId="7" applyFont="1" applyFill="1" applyBorder="1" applyAlignment="1">
      <alignment horizontal="center" vertical="center" wrapText="1"/>
    </xf>
    <xf numFmtId="165" fontId="7" fillId="7" borderId="33" xfId="7" applyNumberFormat="1" applyFont="1" applyFill="1" applyBorder="1" applyAlignment="1">
      <alignment horizontal="right" vertical="center" indent="1"/>
    </xf>
    <xf numFmtId="0" fontId="7" fillId="8" borderId="30" xfId="11" applyFont="1" applyFill="1" applyBorder="1" applyAlignment="1">
      <alignment horizontal="center" vertical="center" wrapText="1"/>
    </xf>
    <xf numFmtId="3" fontId="10" fillId="8" borderId="30" xfId="15" applyNumberFormat="1" applyFont="1" applyFill="1" applyBorder="1" applyAlignment="1">
      <alignment horizontal="right" vertical="center" indent="1"/>
    </xf>
    <xf numFmtId="3" fontId="10" fillId="8" borderId="30" xfId="12" applyNumberFormat="1" applyFont="1" applyFill="1" applyBorder="1" applyAlignment="1">
      <alignment horizontal="right" vertical="center" indent="1"/>
    </xf>
    <xf numFmtId="0" fontId="16" fillId="8" borderId="30" xfId="30" applyFont="1" applyFill="1" applyBorder="1" applyAlignment="1">
      <alignment horizontal="center" vertical="center" wrapText="1" readingOrder="2"/>
    </xf>
    <xf numFmtId="0" fontId="21" fillId="8" borderId="30" xfId="7" applyFont="1" applyFill="1" applyBorder="1" applyAlignment="1">
      <alignment horizontal="center" vertical="center" wrapText="1"/>
    </xf>
    <xf numFmtId="165" fontId="7" fillId="8" borderId="30" xfId="7" applyNumberFormat="1" applyFont="1" applyFill="1" applyBorder="1" applyAlignment="1">
      <alignment horizontal="right" vertical="center" indent="1"/>
    </xf>
    <xf numFmtId="0" fontId="7" fillId="8" borderId="30" xfId="7" applyFont="1" applyFill="1" applyBorder="1" applyAlignment="1">
      <alignment horizontal="center" vertical="center" wrapText="1"/>
    </xf>
    <xf numFmtId="0" fontId="10" fillId="0" borderId="0" xfId="35" applyFont="1" applyFill="1"/>
    <xf numFmtId="167" fontId="7" fillId="7" borderId="25" xfId="34" applyNumberFormat="1" applyFont="1" applyFill="1" applyBorder="1" applyAlignment="1" applyProtection="1">
      <alignment horizontal="center" vertical="center" wrapText="1" shrinkToFit="1"/>
    </xf>
    <xf numFmtId="167" fontId="7" fillId="7" borderId="22" xfId="34" applyNumberFormat="1" applyFont="1" applyFill="1" applyBorder="1" applyAlignment="1" applyProtection="1">
      <alignment horizontal="center" vertical="center" wrapText="1"/>
      <protection locked="0"/>
    </xf>
    <xf numFmtId="0" fontId="7" fillId="7" borderId="22" xfId="34" applyFont="1" applyFill="1" applyBorder="1" applyAlignment="1">
      <alignment horizontal="center" vertical="center" wrapText="1"/>
    </xf>
    <xf numFmtId="0" fontId="10" fillId="7" borderId="12" xfId="34" applyFont="1" applyFill="1" applyBorder="1" applyAlignment="1">
      <alignment horizontal="center" vertical="center"/>
    </xf>
    <xf numFmtId="0" fontId="10" fillId="8" borderId="12" xfId="34" applyFont="1" applyFill="1" applyBorder="1" applyAlignment="1">
      <alignment horizontal="center" vertical="center"/>
    </xf>
    <xf numFmtId="0" fontId="10" fillId="7" borderId="27" xfId="34" applyFont="1" applyFill="1" applyBorder="1" applyAlignment="1">
      <alignment horizontal="center" vertical="center"/>
    </xf>
    <xf numFmtId="0" fontId="7" fillId="0" borderId="0" xfId="35" applyFont="1" applyFill="1"/>
    <xf numFmtId="0" fontId="10" fillId="0" borderId="0" xfId="35" applyFont="1" applyFill="1" applyAlignment="1">
      <alignment horizontal="center"/>
    </xf>
    <xf numFmtId="0" fontId="7" fillId="8" borderId="0" xfId="35" applyFont="1" applyFill="1" applyBorder="1" applyAlignment="1">
      <alignment horizontal="left" vertical="center"/>
    </xf>
    <xf numFmtId="0" fontId="24" fillId="0" borderId="0" xfId="35" applyFont="1" applyFill="1"/>
    <xf numFmtId="0" fontId="7" fillId="0" borderId="0" xfId="35" applyFont="1" applyFill="1" applyAlignment="1">
      <alignment horizontal="center" vertical="center"/>
    </xf>
    <xf numFmtId="0" fontId="11" fillId="8" borderId="26" xfId="35" applyFont="1" applyFill="1" applyBorder="1" applyAlignment="1">
      <alignment horizontal="center" vertical="center"/>
    </xf>
    <xf numFmtId="0" fontId="10" fillId="7" borderId="12" xfId="35" applyFont="1" applyFill="1" applyBorder="1" applyAlignment="1">
      <alignment horizontal="right" vertical="center" indent="1"/>
    </xf>
    <xf numFmtId="0" fontId="7" fillId="8" borderId="26" xfId="35" applyFont="1" applyFill="1" applyBorder="1" applyAlignment="1">
      <alignment horizontal="left" vertical="center"/>
    </xf>
    <xf numFmtId="0" fontId="16" fillId="0" borderId="0" xfId="4" applyFont="1" applyAlignment="1">
      <alignment horizontal="center" vertical="center" readingOrder="1"/>
    </xf>
    <xf numFmtId="0" fontId="11" fillId="7" borderId="102" xfId="8" applyFont="1" applyFill="1" applyBorder="1">
      <alignment horizontal="center" vertical="center" wrapText="1"/>
    </xf>
    <xf numFmtId="0" fontId="21" fillId="7" borderId="102" xfId="8" applyFont="1" applyFill="1" applyBorder="1">
      <alignment horizontal="center" vertical="center" wrapText="1"/>
    </xf>
    <xf numFmtId="0" fontId="16" fillId="8" borderId="0" xfId="35" applyFont="1" applyFill="1" applyBorder="1" applyAlignment="1">
      <alignment horizontal="right" vertical="center"/>
    </xf>
    <xf numFmtId="0" fontId="10" fillId="0" borderId="17" xfId="0" applyFont="1" applyBorder="1" applyAlignment="1">
      <alignment vertical="center" wrapText="1"/>
    </xf>
    <xf numFmtId="0" fontId="7" fillId="7" borderId="30" xfId="8" applyFont="1" applyFill="1" applyBorder="1">
      <alignment horizontal="center" vertical="center" wrapText="1"/>
    </xf>
    <xf numFmtId="0" fontId="7" fillId="7" borderId="30" xfId="8" applyFont="1" applyFill="1" applyBorder="1" applyAlignment="1">
      <alignment horizontal="center" vertical="center" wrapText="1" readingOrder="1"/>
    </xf>
    <xf numFmtId="0" fontId="7" fillId="7" borderId="30" xfId="7" applyFont="1" applyFill="1" applyBorder="1" applyAlignment="1">
      <alignment horizontal="center" vertical="center" wrapText="1"/>
    </xf>
    <xf numFmtId="0" fontId="11" fillId="8" borderId="26" xfId="35" applyFont="1" applyFill="1" applyBorder="1" applyAlignment="1">
      <alignment vertical="center"/>
    </xf>
    <xf numFmtId="0" fontId="10" fillId="0" borderId="0" xfId="35" applyFont="1" applyFill="1" applyAlignment="1"/>
    <xf numFmtId="0" fontId="7" fillId="8" borderId="0" xfId="3" applyFont="1" applyFill="1">
      <alignment horizontal="left" vertical="center"/>
    </xf>
    <xf numFmtId="0" fontId="16" fillId="8" borderId="0" xfId="14" applyFont="1" applyFill="1">
      <alignment horizontal="right" vertical="center"/>
    </xf>
    <xf numFmtId="0" fontId="25" fillId="8" borderId="0" xfId="0" applyFont="1" applyFill="1"/>
    <xf numFmtId="0" fontId="25" fillId="8" borderId="0" xfId="0" applyFont="1" applyFill="1" applyAlignment="1">
      <alignment horizontal="right"/>
    </xf>
    <xf numFmtId="0" fontId="7" fillId="8" borderId="0" xfId="4" applyFont="1" applyFill="1" applyAlignment="1">
      <alignment horizontal="left" vertical="center"/>
    </xf>
    <xf numFmtId="0" fontId="16" fillId="8" borderId="0" xfId="28" applyFont="1" applyFill="1">
      <alignment horizontal="left" vertical="center"/>
    </xf>
    <xf numFmtId="0" fontId="11" fillId="8" borderId="0" xfId="28" applyFont="1" applyFill="1" applyAlignment="1">
      <alignment horizontal="right" vertical="center" indent="1"/>
    </xf>
    <xf numFmtId="0" fontId="16" fillId="8" borderId="0" xfId="2" applyFont="1" applyFill="1" applyAlignment="1">
      <alignment horizontal="center" vertical="center"/>
    </xf>
    <xf numFmtId="0" fontId="7" fillId="8" borderId="0" xfId="28" applyFont="1" applyFill="1">
      <alignment horizontal="left" vertical="center"/>
    </xf>
    <xf numFmtId="0" fontId="16" fillId="8" borderId="0" xfId="4" applyFont="1" applyFill="1" applyAlignment="1">
      <alignment vertical="center"/>
    </xf>
    <xf numFmtId="0" fontId="11" fillId="8" borderId="0" xfId="14" applyFont="1" applyFill="1">
      <alignment horizontal="right" vertical="center"/>
    </xf>
    <xf numFmtId="0" fontId="7" fillId="8" borderId="0" xfId="4" applyFont="1" applyFill="1" applyAlignment="1">
      <alignment horizontal="left" vertical="center" readingOrder="1"/>
    </xf>
    <xf numFmtId="0" fontId="7" fillId="8" borderId="0" xfId="13" applyFont="1" applyFill="1">
      <alignment horizontal="left" vertical="center"/>
    </xf>
    <xf numFmtId="0" fontId="16" fillId="8" borderId="0" xfId="0" applyFont="1" applyFill="1" applyAlignment="1">
      <alignment vertical="center"/>
    </xf>
    <xf numFmtId="0" fontId="16" fillId="8" borderId="0" xfId="0" applyFont="1" applyFill="1" applyAlignment="1">
      <alignment horizontal="center" vertical="center"/>
    </xf>
    <xf numFmtId="0" fontId="11" fillId="8" borderId="0" xfId="5" applyFont="1" applyFill="1">
      <alignment horizontal="right" vertical="center"/>
    </xf>
    <xf numFmtId="0" fontId="25" fillId="8" borderId="0" xfId="0" applyFont="1" applyFill="1" applyAlignment="1">
      <alignment horizontal="center"/>
    </xf>
    <xf numFmtId="0" fontId="25" fillId="8" borderId="0" xfId="0" applyFont="1" applyFill="1" applyAlignment="1"/>
    <xf numFmtId="0" fontId="16" fillId="8" borderId="0" xfId="5" applyFont="1" applyFill="1" applyAlignment="1">
      <alignment horizontal="right" vertical="center" readingOrder="2"/>
    </xf>
    <xf numFmtId="0" fontId="10" fillId="0" borderId="0" xfId="0" applyFont="1" applyAlignment="1">
      <alignment horizontal="right" vertical="center" readingOrder="2"/>
    </xf>
    <xf numFmtId="0" fontId="34" fillId="0" borderId="0" xfId="0" applyFont="1" applyAlignment="1">
      <alignment vertical="center"/>
    </xf>
    <xf numFmtId="0" fontId="16" fillId="8" borderId="0" xfId="3" applyFont="1" applyFill="1">
      <alignment horizontal="left" vertical="center"/>
    </xf>
    <xf numFmtId="0" fontId="16" fillId="8" borderId="0" xfId="5" applyFont="1" applyFill="1">
      <alignment horizontal="right" vertical="center"/>
    </xf>
    <xf numFmtId="0" fontId="7" fillId="7" borderId="63" xfId="11" applyFont="1" applyFill="1" applyBorder="1" applyAlignment="1">
      <alignment horizontal="center" vertical="center" wrapText="1"/>
    </xf>
    <xf numFmtId="0" fontId="25" fillId="8" borderId="0" xfId="0" applyFont="1" applyFill="1" applyAlignment="1">
      <alignment wrapText="1"/>
    </xf>
    <xf numFmtId="0" fontId="25" fillId="8" borderId="0" xfId="4" applyFont="1" applyFill="1" applyAlignment="1"/>
    <xf numFmtId="0" fontId="25" fillId="8" borderId="0" xfId="4" applyFont="1" applyFill="1" applyAlignment="1">
      <alignment wrapText="1"/>
    </xf>
    <xf numFmtId="0" fontId="26" fillId="7" borderId="30" xfId="7" applyFont="1" applyFill="1" applyBorder="1" applyAlignment="1">
      <alignment horizontal="center" vertical="center" wrapText="1"/>
    </xf>
    <xf numFmtId="1" fontId="11" fillId="8" borderId="29" xfId="22" applyFont="1" applyFill="1" applyBorder="1" applyAlignment="1">
      <alignment horizontal="center" vertical="center" readingOrder="2"/>
    </xf>
    <xf numFmtId="1" fontId="11" fillId="7" borderId="29" xfId="22" applyFont="1" applyFill="1" applyBorder="1" applyAlignment="1">
      <alignment horizontal="center" vertical="center" readingOrder="2"/>
    </xf>
    <xf numFmtId="0" fontId="11" fillId="8" borderId="20" xfId="30" applyFont="1" applyFill="1" applyBorder="1" applyAlignment="1">
      <alignment horizontal="center" vertical="center" wrapText="1" readingOrder="2"/>
    </xf>
    <xf numFmtId="0" fontId="11" fillId="7" borderId="29" xfId="30" applyFont="1" applyFill="1" applyBorder="1" applyAlignment="1">
      <alignment horizontal="center" vertical="center" wrapText="1" readingOrder="2"/>
    </xf>
    <xf numFmtId="0" fontId="11" fillId="8" borderId="29" xfId="30" applyFont="1" applyFill="1" applyBorder="1" applyAlignment="1">
      <alignment horizontal="center" vertical="center" wrapText="1" readingOrder="2"/>
    </xf>
    <xf numFmtId="0" fontId="7" fillId="8" borderId="29" xfId="8" applyFont="1" applyFill="1" applyBorder="1" applyAlignment="1">
      <alignment horizontal="center" vertical="center" wrapText="1" readingOrder="1"/>
    </xf>
    <xf numFmtId="0" fontId="7" fillId="7" borderId="29" xfId="8" applyFont="1" applyFill="1" applyBorder="1" applyAlignment="1">
      <alignment horizontal="center" vertical="center" wrapText="1" readingOrder="1"/>
    </xf>
    <xf numFmtId="0" fontId="7" fillId="7" borderId="29" xfId="30" applyFont="1" applyFill="1" applyBorder="1" applyAlignment="1">
      <alignment horizontal="center" vertical="center" wrapText="1" readingOrder="1"/>
    </xf>
    <xf numFmtId="0" fontId="7" fillId="8" borderId="29" xfId="30" applyFont="1" applyFill="1" applyBorder="1" applyAlignment="1">
      <alignment horizontal="center" vertical="center" wrapText="1" readingOrder="1"/>
    </xf>
    <xf numFmtId="0" fontId="11" fillId="8" borderId="0" xfId="14" applyFont="1" applyFill="1" applyAlignment="1">
      <alignment horizontal="right" vertical="center" readingOrder="2"/>
    </xf>
    <xf numFmtId="0" fontId="10" fillId="8" borderId="0" xfId="0" applyFont="1" applyFill="1" applyAlignment="1">
      <alignment vertical="center"/>
    </xf>
    <xf numFmtId="166" fontId="7" fillId="8" borderId="102" xfId="15" applyNumberFormat="1" applyFont="1" applyFill="1" applyBorder="1" applyAlignment="1">
      <alignment horizontal="right" vertical="center" indent="1"/>
    </xf>
    <xf numFmtId="0" fontId="7" fillId="0" borderId="40" xfId="11" applyFont="1" applyFill="1" applyBorder="1" applyAlignment="1">
      <alignment horizontal="center" vertical="center" wrapText="1"/>
    </xf>
    <xf numFmtId="166" fontId="10" fillId="0" borderId="13" xfId="12" applyNumberFormat="1" applyFont="1" applyFill="1" applyBorder="1" applyAlignment="1">
      <alignment horizontal="right" vertical="center" indent="1"/>
    </xf>
    <xf numFmtId="16" fontId="16" fillId="0" borderId="41" xfId="30" applyNumberFormat="1" applyFont="1" applyFill="1" applyBorder="1" applyAlignment="1">
      <alignment horizontal="center" vertical="center" wrapText="1" readingOrder="2"/>
    </xf>
    <xf numFmtId="0" fontId="21" fillId="7" borderId="120" xfId="7" applyFont="1" applyFill="1" applyBorder="1" applyAlignment="1">
      <alignment horizontal="center" vertical="center"/>
    </xf>
    <xf numFmtId="166" fontId="7" fillId="7" borderId="121" xfId="15" applyNumberFormat="1" applyFont="1" applyFill="1" applyBorder="1" applyAlignment="1">
      <alignment horizontal="right" vertical="center" indent="1"/>
    </xf>
    <xf numFmtId="0" fontId="7" fillId="7" borderId="123" xfId="7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11" fillId="8" borderId="53" xfId="30" applyFont="1" applyFill="1" applyBorder="1" applyAlignment="1">
      <alignment horizontal="center" vertical="center" wrapText="1" readingOrder="2"/>
    </xf>
    <xf numFmtId="0" fontId="32" fillId="8" borderId="0" xfId="0" applyFont="1" applyFill="1"/>
    <xf numFmtId="0" fontId="32" fillId="8" borderId="0" xfId="0" applyFont="1" applyFill="1" applyAlignment="1">
      <alignment horizontal="right"/>
    </xf>
    <xf numFmtId="0" fontId="7" fillId="7" borderId="122" xfId="11" applyFont="1" applyFill="1" applyBorder="1" applyAlignment="1">
      <alignment horizontal="center" vertical="center" wrapText="1"/>
    </xf>
    <xf numFmtId="3" fontId="7" fillId="7" borderId="117" xfId="15" applyNumberFormat="1" applyFont="1" applyFill="1" applyBorder="1" applyAlignment="1">
      <alignment horizontal="right" vertical="center" indent="1"/>
    </xf>
    <xf numFmtId="0" fontId="11" fillId="7" borderId="116" xfId="30" applyFont="1" applyFill="1" applyBorder="1" applyAlignment="1">
      <alignment horizontal="center" vertical="center" wrapText="1" readingOrder="2"/>
    </xf>
    <xf numFmtId="0" fontId="7" fillId="8" borderId="34" xfId="30" applyFont="1" applyFill="1" applyBorder="1">
      <alignment horizontal="right" vertical="center" wrapText="1" indent="1" readingOrder="2"/>
    </xf>
    <xf numFmtId="0" fontId="7" fillId="7" borderId="20" xfId="30" applyFont="1" applyFill="1" applyBorder="1">
      <alignment horizontal="right" vertical="center" wrapText="1" indent="1" readingOrder="2"/>
    </xf>
    <xf numFmtId="0" fontId="7" fillId="8" borderId="20" xfId="30" applyFont="1" applyFill="1" applyBorder="1">
      <alignment horizontal="right" vertical="center" wrapText="1" indent="1" readingOrder="2"/>
    </xf>
    <xf numFmtId="0" fontId="34" fillId="7" borderId="21" xfId="11" applyFont="1" applyFill="1" applyBorder="1" applyAlignment="1">
      <alignment horizontal="left" vertical="center" wrapText="1" indent="1"/>
    </xf>
    <xf numFmtId="0" fontId="7" fillId="7" borderId="21" xfId="30" applyFont="1" applyFill="1" applyBorder="1">
      <alignment horizontal="right" vertical="center" wrapText="1" indent="1" readingOrder="2"/>
    </xf>
    <xf numFmtId="0" fontId="18" fillId="8" borderId="0" xfId="0" applyFont="1" applyFill="1"/>
    <xf numFmtId="0" fontId="18" fillId="8" borderId="0" xfId="0" applyFont="1" applyFill="1" applyAlignment="1">
      <alignment horizontal="right"/>
    </xf>
    <xf numFmtId="0" fontId="7" fillId="7" borderId="30" xfId="8" applyFont="1" applyFill="1" applyBorder="1">
      <alignment horizontal="center" vertical="center" wrapText="1"/>
    </xf>
    <xf numFmtId="0" fontId="7" fillId="7" borderId="30" xfId="7" applyFont="1" applyFill="1" applyBorder="1" applyAlignment="1">
      <alignment horizontal="center" vertical="center" wrapText="1"/>
    </xf>
    <xf numFmtId="0" fontId="7" fillId="7" borderId="33" xfId="7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7" fillId="8" borderId="30" xfId="15" applyNumberFormat="1" applyFont="1" applyFill="1" applyBorder="1">
      <alignment horizontal="right" vertical="center" indent="1"/>
    </xf>
    <xf numFmtId="3" fontId="16" fillId="0" borderId="0" xfId="4" applyNumberFormat="1" applyFont="1" applyAlignment="1">
      <alignment vertical="center"/>
    </xf>
    <xf numFmtId="0" fontId="7" fillId="7" borderId="50" xfId="30" applyFont="1" applyFill="1" applyBorder="1" applyAlignment="1">
      <alignment horizontal="center" vertical="center" wrapText="1" readingOrder="1"/>
    </xf>
    <xf numFmtId="0" fontId="11" fillId="7" borderId="50" xfId="30" applyFont="1" applyFill="1" applyBorder="1" applyAlignment="1">
      <alignment horizontal="center" vertical="center" wrapText="1" readingOrder="2"/>
    </xf>
    <xf numFmtId="3" fontId="10" fillId="7" borderId="30" xfId="12" applyNumberFormat="1" applyFont="1" applyFill="1" applyBorder="1" applyAlignment="1">
      <alignment horizontal="right" vertical="center" indent="1"/>
    </xf>
    <xf numFmtId="0" fontId="7" fillId="8" borderId="20" xfId="30" applyFont="1" applyFill="1" applyBorder="1" applyAlignment="1">
      <alignment horizontal="center" vertical="center" wrapText="1" readingOrder="1"/>
    </xf>
    <xf numFmtId="0" fontId="7" fillId="7" borderId="19" xfId="11" applyFont="1" applyFill="1" applyBorder="1" applyAlignment="1">
      <alignment horizontal="center" vertical="center" wrapText="1" readingOrder="1"/>
    </xf>
    <xf numFmtId="0" fontId="11" fillId="7" borderId="19" xfId="30" applyFont="1" applyFill="1" applyBorder="1" applyAlignment="1">
      <alignment horizontal="center" vertical="center" wrapText="1" readingOrder="2"/>
    </xf>
    <xf numFmtId="0" fontId="7" fillId="7" borderId="50" xfId="11" applyFont="1" applyFill="1" applyBorder="1" applyAlignment="1">
      <alignment horizontal="center" vertical="center" wrapText="1" readingOrder="1"/>
    </xf>
    <xf numFmtId="0" fontId="7" fillId="8" borderId="30" xfId="8" applyFont="1" applyFill="1" applyBorder="1">
      <alignment horizontal="center" vertical="center" wrapText="1"/>
    </xf>
    <xf numFmtId="0" fontId="11" fillId="8" borderId="30" xfId="30" applyFont="1" applyFill="1" applyBorder="1" applyAlignment="1">
      <alignment horizontal="center" vertical="center" wrapText="1" readingOrder="2"/>
    </xf>
    <xf numFmtId="0" fontId="11" fillId="7" borderId="30" xfId="30" applyFont="1" applyFill="1" applyBorder="1" applyAlignment="1">
      <alignment horizontal="center" vertical="center" wrapText="1" readingOrder="2"/>
    </xf>
    <xf numFmtId="0" fontId="10" fillId="8" borderId="0" xfId="35" applyFont="1" applyFill="1"/>
    <xf numFmtId="0" fontId="10" fillId="7" borderId="0" xfId="35" applyFont="1" applyFill="1"/>
    <xf numFmtId="0" fontId="10" fillId="8" borderId="13" xfId="34" applyFont="1" applyFill="1" applyBorder="1" applyAlignment="1">
      <alignment horizontal="center" vertical="center"/>
    </xf>
    <xf numFmtId="0" fontId="7" fillId="8" borderId="0" xfId="35" applyFont="1" applyFill="1"/>
    <xf numFmtId="0" fontId="7" fillId="7" borderId="0" xfId="35" applyFont="1" applyFill="1"/>
    <xf numFmtId="0" fontId="30" fillId="8" borderId="0" xfId="35" applyFont="1" applyFill="1" applyAlignment="1">
      <alignment horizontal="center" vertical="center"/>
    </xf>
    <xf numFmtId="0" fontId="11" fillId="8" borderId="0" xfId="35" applyFont="1" applyFill="1" applyAlignment="1">
      <alignment horizontal="center" vertical="center"/>
    </xf>
    <xf numFmtId="0" fontId="49" fillId="8" borderId="0" xfId="35" applyFont="1" applyFill="1" applyAlignment="1">
      <alignment horizontal="center" vertical="center"/>
    </xf>
    <xf numFmtId="0" fontId="50" fillId="8" borderId="0" xfId="35" applyFont="1" applyFill="1"/>
    <xf numFmtId="0" fontId="51" fillId="8" borderId="0" xfId="35" applyFont="1" applyFill="1"/>
    <xf numFmtId="0" fontId="10" fillId="8" borderId="0" xfId="35" applyFont="1" applyFill="1" applyAlignment="1">
      <alignment horizontal="center"/>
    </xf>
    <xf numFmtId="0" fontId="7" fillId="8" borderId="0" xfId="35" applyFont="1" applyFill="1" applyAlignment="1">
      <alignment horizontal="center" vertical="center"/>
    </xf>
    <xf numFmtId="0" fontId="10" fillId="8" borderId="0" xfId="35" applyFont="1" applyFill="1" applyAlignment="1"/>
    <xf numFmtId="0" fontId="10" fillId="8" borderId="51" xfId="34" applyFont="1" applyFill="1" applyBorder="1" applyAlignment="1">
      <alignment horizontal="center" vertical="center"/>
    </xf>
    <xf numFmtId="0" fontId="7" fillId="8" borderId="12" xfId="34" applyFont="1" applyFill="1" applyBorder="1" applyAlignment="1">
      <alignment horizontal="center" vertical="center"/>
    </xf>
    <xf numFmtId="0" fontId="7" fillId="8" borderId="27" xfId="34" applyFont="1" applyFill="1" applyBorder="1" applyAlignment="1">
      <alignment horizontal="center" vertical="center"/>
    </xf>
    <xf numFmtId="0" fontId="34" fillId="7" borderId="124" xfId="0" applyFont="1" applyFill="1" applyBorder="1" applyAlignment="1">
      <alignment horizontal="left" vertical="center" wrapText="1"/>
    </xf>
    <xf numFmtId="0" fontId="6" fillId="7" borderId="118" xfId="0" applyFont="1" applyFill="1" applyBorder="1" applyAlignment="1">
      <alignment horizontal="center" vertical="center" wrapText="1" readingOrder="1"/>
    </xf>
    <xf numFmtId="49" fontId="6" fillId="7" borderId="118" xfId="0" applyNumberFormat="1" applyFont="1" applyFill="1" applyBorder="1" applyAlignment="1">
      <alignment horizontal="center" vertical="center" wrapText="1" readingOrder="1"/>
    </xf>
    <xf numFmtId="0" fontId="7" fillId="7" borderId="118" xfId="0" applyFont="1" applyFill="1" applyBorder="1" applyAlignment="1">
      <alignment horizontal="right" vertical="center" wrapText="1" readingOrder="2"/>
    </xf>
    <xf numFmtId="0" fontId="11" fillId="7" borderId="30" xfId="0" applyFont="1" applyFill="1" applyBorder="1" applyAlignment="1">
      <alignment horizontal="center" vertical="center" wrapText="1" readingOrder="2"/>
    </xf>
    <xf numFmtId="0" fontId="34" fillId="0" borderId="34" xfId="0" applyFont="1" applyBorder="1" applyAlignment="1">
      <alignment horizontal="left" vertical="center" wrapText="1" indent="1"/>
    </xf>
    <xf numFmtId="0" fontId="6" fillId="0" borderId="34" xfId="0" applyFont="1" applyBorder="1" applyAlignment="1">
      <alignment horizontal="center" vertical="top" wrapText="1" readingOrder="1"/>
    </xf>
    <xf numFmtId="49" fontId="6" fillId="0" borderId="34" xfId="0" applyNumberFormat="1" applyFont="1" applyBorder="1" applyAlignment="1">
      <alignment horizontal="center" vertical="center" wrapText="1" readingOrder="1"/>
    </xf>
    <xf numFmtId="0" fontId="7" fillId="0" borderId="34" xfId="0" applyFont="1" applyBorder="1" applyAlignment="1">
      <alignment horizontal="right" vertical="center" wrapText="1" indent="1" readingOrder="2"/>
    </xf>
    <xf numFmtId="0" fontId="34" fillId="7" borderId="118" xfId="0" applyFont="1" applyFill="1" applyBorder="1" applyAlignment="1">
      <alignment horizontal="left" vertical="center" wrapText="1" indent="1"/>
    </xf>
    <xf numFmtId="0" fontId="6" fillId="7" borderId="118" xfId="0" applyFont="1" applyFill="1" applyBorder="1" applyAlignment="1">
      <alignment horizontal="center" vertical="top" wrapText="1" readingOrder="1"/>
    </xf>
    <xf numFmtId="0" fontId="7" fillId="7" borderId="118" xfId="0" applyFont="1" applyFill="1" applyBorder="1" applyAlignment="1">
      <alignment horizontal="right" vertical="center" wrapText="1" indent="1" readingOrder="2"/>
    </xf>
    <xf numFmtId="0" fontId="26" fillId="7" borderId="50" xfId="16" applyFont="1" applyFill="1" applyBorder="1" applyAlignment="1">
      <alignment horizontal="center" vertical="center" wrapText="1" readingOrder="2"/>
    </xf>
    <xf numFmtId="0" fontId="26" fillId="7" borderId="19" xfId="16" applyFont="1" applyFill="1" applyBorder="1" applyAlignment="1">
      <alignment horizontal="center" vertical="center" wrapText="1" readingOrder="2"/>
    </xf>
    <xf numFmtId="0" fontId="7" fillId="8" borderId="125" xfId="11" applyFont="1" applyFill="1" applyBorder="1" applyAlignment="1">
      <alignment horizontal="center" vertical="center" wrapText="1" readingOrder="1"/>
    </xf>
    <xf numFmtId="3" fontId="7" fillId="8" borderId="125" xfId="15" applyNumberFormat="1" applyFont="1" applyFill="1" applyBorder="1">
      <alignment horizontal="right" vertical="center" indent="1"/>
    </xf>
    <xf numFmtId="165" fontId="7" fillId="8" borderId="125" xfId="15" applyNumberFormat="1" applyFont="1" applyFill="1" applyBorder="1">
      <alignment horizontal="right" vertical="center" indent="1"/>
    </xf>
    <xf numFmtId="3" fontId="10" fillId="8" borderId="125" xfId="33" applyNumberFormat="1" applyFont="1" applyFill="1" applyBorder="1" applyAlignment="1">
      <alignment horizontal="right" vertical="center" indent="1"/>
    </xf>
    <xf numFmtId="165" fontId="7" fillId="8" borderId="125" xfId="12" applyNumberFormat="1" applyFont="1" applyFill="1" applyBorder="1">
      <alignment horizontal="right" vertical="center" indent="1"/>
    </xf>
    <xf numFmtId="3" fontId="10" fillId="8" borderId="125" xfId="12" applyNumberFormat="1" applyFont="1" applyFill="1" applyBorder="1">
      <alignment horizontal="right" vertical="center" indent="1"/>
    </xf>
    <xf numFmtId="0" fontId="16" fillId="8" borderId="125" xfId="11" applyFont="1" applyFill="1" applyBorder="1" applyAlignment="1">
      <alignment horizontal="center" vertical="center" wrapText="1" readingOrder="2"/>
    </xf>
    <xf numFmtId="3" fontId="7" fillId="7" borderId="118" xfId="15" applyNumberFormat="1" applyFont="1" applyFill="1" applyBorder="1">
      <alignment horizontal="right" vertical="center" indent="1"/>
    </xf>
    <xf numFmtId="3" fontId="10" fillId="7" borderId="118" xfId="12" applyNumberFormat="1" applyFont="1" applyFill="1" applyBorder="1">
      <alignment horizontal="right" vertical="center" indent="1"/>
    </xf>
    <xf numFmtId="0" fontId="7" fillId="8" borderId="126" xfId="11" applyFont="1" applyFill="1" applyBorder="1" applyAlignment="1">
      <alignment horizontal="center" vertical="center" wrapText="1"/>
    </xf>
    <xf numFmtId="0" fontId="16" fillId="8" borderId="125" xfId="30" applyFont="1" applyFill="1" applyBorder="1" applyAlignment="1">
      <alignment horizontal="center" vertical="center" wrapText="1" readingOrder="2"/>
    </xf>
    <xf numFmtId="0" fontId="7" fillId="7" borderId="124" xfId="11" applyFont="1" applyFill="1" applyBorder="1" applyAlignment="1">
      <alignment horizontal="center" vertical="center" wrapText="1"/>
    </xf>
    <xf numFmtId="0" fontId="16" fillId="7" borderId="118" xfId="30" applyFont="1" applyFill="1" applyBorder="1" applyAlignment="1">
      <alignment horizontal="center" vertical="center" wrapText="1" readingOrder="2"/>
    </xf>
    <xf numFmtId="3" fontId="10" fillId="7" borderId="21" xfId="12" applyNumberFormat="1" applyFont="1" applyFill="1" applyBorder="1" applyAlignment="1">
      <alignment horizontal="right" vertical="center" indent="1"/>
    </xf>
    <xf numFmtId="3" fontId="10" fillId="8" borderId="35" xfId="12" applyNumberFormat="1" applyFont="1" applyFill="1" applyBorder="1" applyAlignment="1">
      <alignment horizontal="right" vertical="center" indent="1"/>
    </xf>
    <xf numFmtId="166" fontId="7" fillId="7" borderId="22" xfId="15" applyNumberFormat="1" applyFont="1" applyFill="1" applyBorder="1" applyAlignment="1">
      <alignment horizontal="right" vertical="center" indent="1"/>
    </xf>
    <xf numFmtId="166" fontId="7" fillId="7" borderId="22" xfId="7" applyNumberFormat="1" applyFont="1" applyFill="1" applyBorder="1" applyAlignment="1">
      <alignment horizontal="right" vertical="center" indent="1"/>
    </xf>
    <xf numFmtId="3" fontId="7" fillId="7" borderId="22" xfId="15" applyNumberFormat="1" applyFont="1" applyFill="1" applyBorder="1" applyAlignment="1">
      <alignment horizontal="right" vertical="center" indent="1"/>
    </xf>
    <xf numFmtId="3" fontId="10" fillId="7" borderId="35" xfId="15" applyNumberFormat="1" applyFont="1" applyFill="1" applyBorder="1" applyAlignment="1">
      <alignment horizontal="right" vertical="center" indent="1"/>
    </xf>
    <xf numFmtId="0" fontId="38" fillId="8" borderId="21" xfId="11" applyFont="1" applyFill="1" applyBorder="1" applyAlignment="1">
      <alignment horizontal="center" vertical="center" wrapText="1"/>
    </xf>
    <xf numFmtId="3" fontId="7" fillId="8" borderId="30" xfId="15" applyNumberFormat="1" applyFont="1" applyFill="1" applyBorder="1" applyAlignment="1">
      <alignment horizontal="right" vertical="center" indent="1"/>
    </xf>
    <xf numFmtId="0" fontId="38" fillId="7" borderId="50" xfId="11" applyFont="1" applyFill="1" applyBorder="1" applyAlignment="1">
      <alignment horizontal="center" vertical="center" wrapText="1"/>
    </xf>
    <xf numFmtId="0" fontId="38" fillId="7" borderId="19" xfId="11" applyFont="1" applyFill="1" applyBorder="1" applyAlignment="1">
      <alignment horizontal="center" vertical="center" wrapText="1"/>
    </xf>
    <xf numFmtId="3" fontId="7" fillId="8" borderId="0" xfId="15" applyNumberFormat="1" applyFont="1" applyFill="1" applyBorder="1" applyAlignment="1">
      <alignment horizontal="right" vertical="center" indent="1"/>
    </xf>
    <xf numFmtId="3" fontId="10" fillId="8" borderId="0" xfId="15" applyNumberFormat="1" applyFont="1" applyFill="1" applyBorder="1" applyAlignment="1">
      <alignment horizontal="right" vertical="center" indent="1"/>
    </xf>
    <xf numFmtId="0" fontId="26" fillId="8" borderId="127" xfId="16" applyFont="1" applyFill="1" applyBorder="1" applyAlignment="1">
      <alignment horizontal="center" vertical="center" wrapText="1" readingOrder="2"/>
    </xf>
    <xf numFmtId="0" fontId="26" fillId="7" borderId="46" xfId="16" applyFont="1" applyFill="1" applyBorder="1" applyAlignment="1">
      <alignment horizontal="center" vertical="center" wrapText="1" readingOrder="2"/>
    </xf>
    <xf numFmtId="0" fontId="26" fillId="7" borderId="127" xfId="16" applyFont="1" applyFill="1" applyBorder="1" applyAlignment="1">
      <alignment horizontal="center" vertical="center" wrapText="1" readingOrder="2"/>
    </xf>
    <xf numFmtId="165" fontId="7" fillId="7" borderId="21" xfId="0" applyNumberFormat="1" applyFont="1" applyFill="1" applyBorder="1" applyAlignment="1">
      <alignment horizontal="right" vertical="center" indent="1"/>
    </xf>
    <xf numFmtId="165" fontId="10" fillId="7" borderId="21" xfId="0" applyNumberFormat="1" applyFont="1" applyFill="1" applyBorder="1" applyAlignment="1">
      <alignment horizontal="right" vertical="center" indent="1"/>
    </xf>
    <xf numFmtId="0" fontId="2" fillId="0" borderId="47" xfId="0" applyFont="1" applyBorder="1" applyAlignment="1">
      <alignment horizontal="center" vertical="center" wrapText="1" readingOrder="1"/>
    </xf>
    <xf numFmtId="0" fontId="3" fillId="0" borderId="133" xfId="0" applyFont="1" applyBorder="1" applyAlignment="1">
      <alignment horizontal="center" vertical="center" wrapText="1" readingOrder="1"/>
    </xf>
    <xf numFmtId="49" fontId="6" fillId="0" borderId="133" xfId="0" applyNumberFormat="1" applyFont="1" applyBorder="1" applyAlignment="1">
      <alignment horizontal="center" vertical="center" wrapText="1" readingOrder="1"/>
    </xf>
    <xf numFmtId="0" fontId="4" fillId="0" borderId="46" xfId="0" applyFont="1" applyBorder="1" applyAlignment="1">
      <alignment horizontal="center" vertical="center" wrapText="1" readingOrder="2"/>
    </xf>
    <xf numFmtId="0" fontId="34" fillId="7" borderId="133" xfId="0" applyFont="1" applyFill="1" applyBorder="1" applyAlignment="1">
      <alignment horizontal="left" vertical="center" wrapText="1"/>
    </xf>
    <xf numFmtId="0" fontId="6" fillId="7" borderId="133" xfId="0" applyFont="1" applyFill="1" applyBorder="1" applyAlignment="1">
      <alignment horizontal="center" vertical="center" wrapText="1" readingOrder="1"/>
    </xf>
    <xf numFmtId="49" fontId="6" fillId="7" borderId="133" xfId="0" applyNumberFormat="1" applyFont="1" applyFill="1" applyBorder="1" applyAlignment="1">
      <alignment horizontal="center" vertical="center" wrapText="1" readingOrder="1"/>
    </xf>
    <xf numFmtId="0" fontId="7" fillId="7" borderId="46" xfId="0" applyFont="1" applyFill="1" applyBorder="1" applyAlignment="1">
      <alignment horizontal="right" vertical="center" wrapText="1" readingOrder="2"/>
    </xf>
    <xf numFmtId="0" fontId="34" fillId="0" borderId="47" xfId="0" applyFont="1" applyBorder="1" applyAlignment="1">
      <alignment horizontal="left" vertical="center" wrapText="1"/>
    </xf>
    <xf numFmtId="0" fontId="6" fillId="0" borderId="133" xfId="0" applyFont="1" applyBorder="1" applyAlignment="1">
      <alignment horizontal="center" vertical="center" wrapText="1" readingOrder="1"/>
    </xf>
    <xf numFmtId="0" fontId="7" fillId="0" borderId="46" xfId="0" applyFont="1" applyBorder="1" applyAlignment="1">
      <alignment horizontal="right" vertical="center" wrapText="1" readingOrder="2"/>
    </xf>
    <xf numFmtId="0" fontId="34" fillId="7" borderId="47" xfId="0" applyFont="1" applyFill="1" applyBorder="1" applyAlignment="1">
      <alignment horizontal="left" vertical="center" wrapText="1"/>
    </xf>
    <xf numFmtId="0" fontId="34" fillId="7" borderId="47" xfId="0" applyFont="1" applyFill="1" applyBorder="1" applyAlignment="1">
      <alignment horizontal="left" vertical="center" wrapText="1" indent="1"/>
    </xf>
    <xf numFmtId="0" fontId="34" fillId="0" borderId="47" xfId="0" applyFont="1" applyBorder="1" applyAlignment="1">
      <alignment horizontal="left" vertical="center" wrapText="1" indent="1"/>
    </xf>
    <xf numFmtId="0" fontId="34" fillId="7" borderId="49" xfId="0" applyFont="1" applyFill="1" applyBorder="1" applyAlignment="1">
      <alignment horizontal="left" vertical="center" wrapText="1" indent="1"/>
    </xf>
    <xf numFmtId="0" fontId="6" fillId="7" borderId="134" xfId="0" applyFont="1" applyFill="1" applyBorder="1" applyAlignment="1">
      <alignment horizontal="center" vertical="center" wrapText="1" readingOrder="1"/>
    </xf>
    <xf numFmtId="49" fontId="6" fillId="7" borderId="134" xfId="0" applyNumberFormat="1" applyFont="1" applyFill="1" applyBorder="1" applyAlignment="1">
      <alignment horizontal="center" vertical="center" wrapText="1" readingOrder="1"/>
    </xf>
    <xf numFmtId="0" fontId="7" fillId="7" borderId="48" xfId="0" applyFont="1" applyFill="1" applyBorder="1" applyAlignment="1">
      <alignment horizontal="right" vertical="center" wrapText="1" readingOrder="2"/>
    </xf>
    <xf numFmtId="0" fontId="2" fillId="0" borderId="135" xfId="0" applyFont="1" applyBorder="1" applyAlignment="1">
      <alignment horizontal="center" vertical="center" wrapText="1" readingOrder="1"/>
    </xf>
    <xf numFmtId="0" fontId="3" fillId="0" borderId="136" xfId="0" applyFont="1" applyBorder="1" applyAlignment="1">
      <alignment horizontal="center" vertical="center" wrapText="1" readingOrder="1"/>
    </xf>
    <xf numFmtId="49" fontId="6" fillId="0" borderId="136" xfId="0" applyNumberFormat="1" applyFont="1" applyBorder="1" applyAlignment="1">
      <alignment horizontal="center" vertical="center" wrapText="1" readingOrder="1"/>
    </xf>
    <xf numFmtId="0" fontId="4" fillId="0" borderId="127" xfId="0" applyFont="1" applyBorder="1" applyAlignment="1">
      <alignment horizontal="center" vertical="center" wrapText="1" readingOrder="2"/>
    </xf>
    <xf numFmtId="0" fontId="34" fillId="8" borderId="20" xfId="0" applyFont="1" applyFill="1" applyBorder="1" applyAlignment="1">
      <alignment horizontal="left" vertical="center" wrapText="1"/>
    </xf>
    <xf numFmtId="0" fontId="6" fillId="8" borderId="20" xfId="0" applyFont="1" applyFill="1" applyBorder="1" applyAlignment="1">
      <alignment horizontal="center" vertical="center" wrapText="1" readingOrder="1"/>
    </xf>
    <xf numFmtId="49" fontId="6" fillId="8" borderId="20" xfId="0" applyNumberFormat="1" applyFont="1" applyFill="1" applyBorder="1" applyAlignment="1">
      <alignment horizontal="center" vertical="center" wrapText="1" readingOrder="1"/>
    </xf>
    <xf numFmtId="0" fontId="7" fillId="8" borderId="20" xfId="0" applyFont="1" applyFill="1" applyBorder="1" applyAlignment="1">
      <alignment horizontal="right" vertical="center" wrapText="1" readingOrder="2"/>
    </xf>
    <xf numFmtId="0" fontId="15" fillId="8" borderId="26" xfId="0" applyFont="1" applyFill="1" applyBorder="1" applyAlignment="1">
      <alignment horizontal="center" vertical="center"/>
    </xf>
    <xf numFmtId="0" fontId="7" fillId="7" borderId="22" xfId="7" applyFont="1" applyFill="1" applyBorder="1" applyAlignment="1">
      <alignment horizontal="center" vertical="center" wrapText="1"/>
    </xf>
    <xf numFmtId="0" fontId="7" fillId="7" borderId="22" xfId="8" applyFont="1" applyFill="1" applyBorder="1">
      <alignment horizontal="center" vertical="center" wrapText="1"/>
    </xf>
    <xf numFmtId="0" fontId="6" fillId="0" borderId="34" xfId="0" applyFont="1" applyBorder="1" applyAlignment="1">
      <alignment horizontal="center" vertical="center" wrapText="1" readingOrder="2"/>
    </xf>
    <xf numFmtId="0" fontId="15" fillId="8" borderId="26" xfId="0" applyFont="1" applyFill="1" applyBorder="1" applyAlignment="1">
      <alignment vertical="center"/>
    </xf>
    <xf numFmtId="0" fontId="11" fillId="8" borderId="26" xfId="0" applyFont="1" applyFill="1" applyBorder="1" applyAlignment="1">
      <alignment horizontal="center" vertical="center" wrapText="1"/>
    </xf>
    <xf numFmtId="0" fontId="7" fillId="8" borderId="19" xfId="7" applyFont="1" applyFill="1" applyBorder="1" applyAlignment="1">
      <alignment horizontal="center" vertical="center" wrapText="1" readingOrder="2"/>
    </xf>
    <xf numFmtId="0" fontId="7" fillId="7" borderId="30" xfId="8" applyFont="1" applyFill="1" applyBorder="1">
      <alignment horizontal="center" vertical="center" wrapText="1"/>
    </xf>
    <xf numFmtId="0" fontId="6" fillId="7" borderId="22" xfId="7" applyFont="1" applyFill="1" applyBorder="1" applyAlignment="1">
      <alignment horizontal="center" vertical="center" wrapText="1"/>
    </xf>
    <xf numFmtId="0" fontId="6" fillId="8" borderId="30" xfId="11" applyFont="1" applyFill="1" applyBorder="1" applyAlignment="1">
      <alignment horizontal="center" vertical="center" wrapText="1" readingOrder="1"/>
    </xf>
    <xf numFmtId="0" fontId="6" fillId="7" borderId="30" xfId="30" applyFont="1" applyFill="1" applyBorder="1" applyAlignment="1">
      <alignment horizontal="center" vertical="center" wrapText="1" readingOrder="1"/>
    </xf>
    <xf numFmtId="0" fontId="7" fillId="8" borderId="0" xfId="3" applyFont="1" applyFill="1">
      <alignment horizontal="left" vertical="center"/>
    </xf>
    <xf numFmtId="0" fontId="25" fillId="8" borderId="0" xfId="0" applyFont="1" applyFill="1" applyAlignment="1">
      <alignment horizontal="center"/>
    </xf>
    <xf numFmtId="0" fontId="7" fillId="7" borderId="42" xfId="11" applyFont="1" applyFill="1" applyBorder="1">
      <alignment horizontal="left" vertical="center" wrapText="1" indent="1"/>
    </xf>
    <xf numFmtId="0" fontId="26" fillId="7" borderId="35" xfId="8" applyFont="1" applyFill="1" applyBorder="1" applyAlignment="1">
      <alignment horizontal="center" vertical="center" wrapText="1" readingOrder="1"/>
    </xf>
    <xf numFmtId="0" fontId="7" fillId="8" borderId="0" xfId="3" applyFont="1" applyFill="1">
      <alignment horizontal="left" vertical="center"/>
    </xf>
    <xf numFmtId="0" fontId="25" fillId="8" borderId="0" xfId="0" applyFont="1" applyFill="1" applyAlignment="1">
      <alignment horizontal="center"/>
    </xf>
    <xf numFmtId="0" fontId="7" fillId="8" borderId="130" xfId="11" applyFont="1" applyFill="1" applyBorder="1" applyAlignment="1">
      <alignment horizontal="center" vertical="center" wrapText="1"/>
    </xf>
    <xf numFmtId="165" fontId="7" fillId="8" borderId="131" xfId="12" applyNumberFormat="1" applyFont="1" applyFill="1" applyBorder="1" applyAlignment="1">
      <alignment horizontal="right" vertical="center" indent="1"/>
    </xf>
    <xf numFmtId="3" fontId="7" fillId="8" borderId="131" xfId="12" applyNumberFormat="1" applyFont="1" applyFill="1" applyBorder="1" applyAlignment="1">
      <alignment horizontal="right" vertical="center" indent="1"/>
    </xf>
    <xf numFmtId="3" fontId="10" fillId="8" borderId="131" xfId="12" applyNumberFormat="1" applyFont="1" applyFill="1" applyBorder="1" applyAlignment="1">
      <alignment horizontal="right" vertical="center" indent="1"/>
    </xf>
    <xf numFmtId="0" fontId="16" fillId="8" borderId="132" xfId="11" applyFont="1" applyFill="1" applyBorder="1" applyAlignment="1">
      <alignment horizontal="center" vertical="center" wrapText="1" readingOrder="2"/>
    </xf>
    <xf numFmtId="3" fontId="53" fillId="8" borderId="51" xfId="12" applyNumberFormat="1" applyFont="1" applyFill="1" applyBorder="1" applyAlignment="1">
      <alignment horizontal="right" vertical="center" indent="1"/>
    </xf>
    <xf numFmtId="3" fontId="53" fillId="7" borderId="12" xfId="12" applyNumberFormat="1" applyFont="1" applyFill="1" applyBorder="1" applyAlignment="1">
      <alignment horizontal="right" vertical="center" indent="1"/>
    </xf>
    <xf numFmtId="3" fontId="53" fillId="8" borderId="12" xfId="12" applyNumberFormat="1" applyFont="1" applyFill="1" applyBorder="1" applyAlignment="1">
      <alignment horizontal="right" vertical="center" indent="1"/>
    </xf>
    <xf numFmtId="3" fontId="10" fillId="8" borderId="51" xfId="15" applyNumberFormat="1" applyFont="1" applyFill="1" applyBorder="1" applyAlignment="1">
      <alignment horizontal="right" vertical="center" indent="1"/>
    </xf>
    <xf numFmtId="3" fontId="10" fillId="7" borderId="51" xfId="15" applyNumberFormat="1" applyFont="1" applyFill="1" applyBorder="1" applyAlignment="1">
      <alignment horizontal="right" vertical="center" indent="1"/>
    </xf>
    <xf numFmtId="3" fontId="7" fillId="7" borderId="34" xfId="12" applyNumberFormat="1" applyFont="1" applyFill="1" applyBorder="1" applyAlignment="1">
      <alignment horizontal="right" vertical="center" indent="1"/>
    </xf>
    <xf numFmtId="0" fontId="7" fillId="7" borderId="34" xfId="16" applyFont="1" applyFill="1" applyBorder="1" applyAlignment="1">
      <alignment horizontal="center" vertical="center" wrapText="1" readingOrder="2"/>
    </xf>
    <xf numFmtId="0" fontId="21" fillId="7" borderId="21" xfId="11" applyFont="1" applyFill="1" applyBorder="1" applyAlignment="1">
      <alignment horizontal="center" vertical="center" wrapText="1"/>
    </xf>
    <xf numFmtId="0" fontId="7" fillId="7" borderId="21" xfId="16" applyFont="1" applyFill="1" applyBorder="1" applyAlignment="1">
      <alignment horizontal="center" vertical="center" wrapText="1" readingOrder="2"/>
    </xf>
    <xf numFmtId="3" fontId="7" fillId="7" borderId="30" xfId="12" applyNumberFormat="1" applyFont="1" applyFill="1" applyBorder="1" applyAlignment="1">
      <alignment horizontal="right" vertical="center" indent="1"/>
    </xf>
    <xf numFmtId="3" fontId="10" fillId="0" borderId="8" xfId="12" applyNumberFormat="1" applyFont="1" applyBorder="1" applyAlignment="1">
      <alignment horizontal="center" vertical="center"/>
    </xf>
    <xf numFmtId="3" fontId="10" fillId="0" borderId="8" xfId="12" applyNumberFormat="1" applyFont="1" applyBorder="1">
      <alignment horizontal="right" vertical="center" indent="1"/>
    </xf>
    <xf numFmtId="3" fontId="7" fillId="7" borderId="13" xfId="15" applyNumberFormat="1" applyFont="1" applyFill="1" applyBorder="1" applyAlignment="1">
      <alignment horizontal="right" vertical="center" indent="1"/>
    </xf>
    <xf numFmtId="0" fontId="7" fillId="8" borderId="63" xfId="11" applyFont="1" applyFill="1" applyBorder="1">
      <alignment horizontal="left" vertical="center" wrapText="1" indent="1"/>
    </xf>
    <xf numFmtId="0" fontId="7" fillId="8" borderId="64" xfId="16" applyFont="1" applyFill="1" applyBorder="1">
      <alignment horizontal="right" vertical="center" wrapText="1" indent="1" readingOrder="2"/>
    </xf>
    <xf numFmtId="0" fontId="26" fillId="7" borderId="23" xfId="7" applyFont="1" applyFill="1" applyBorder="1" applyAlignment="1">
      <alignment horizontal="center" vertical="center"/>
    </xf>
    <xf numFmtId="3" fontId="7" fillId="7" borderId="13" xfId="7" applyNumberFormat="1" applyFont="1" applyFill="1" applyBorder="1" applyAlignment="1">
      <alignment horizontal="right" vertical="center" indent="1"/>
    </xf>
    <xf numFmtId="0" fontId="21" fillId="7" borderId="12" xfId="7" applyFont="1" applyFill="1" applyBorder="1" applyAlignment="1">
      <alignment horizontal="center" vertical="center"/>
    </xf>
    <xf numFmtId="0" fontId="26" fillId="7" borderId="12" xfId="7" applyFont="1" applyFill="1" applyBorder="1" applyAlignment="1">
      <alignment horizontal="center" vertical="center"/>
    </xf>
    <xf numFmtId="0" fontId="21" fillId="7" borderId="27" xfId="7" applyFont="1" applyFill="1" applyBorder="1" applyAlignment="1">
      <alignment horizontal="center" vertical="center"/>
    </xf>
    <xf numFmtId="0" fontId="26" fillId="7" borderId="27" xfId="7" applyFont="1" applyFill="1" applyBorder="1" applyAlignment="1">
      <alignment horizontal="center" vertical="center"/>
    </xf>
    <xf numFmtId="0" fontId="21" fillId="8" borderId="27" xfId="11" applyFont="1" applyFill="1" applyBorder="1" applyAlignment="1">
      <alignment horizontal="center" vertical="center" wrapText="1"/>
    </xf>
    <xf numFmtId="3" fontId="7" fillId="8" borderId="27" xfId="0" applyNumberFormat="1" applyFont="1" applyFill="1" applyBorder="1" applyAlignment="1">
      <alignment horizontal="right" vertical="center" indent="1"/>
    </xf>
    <xf numFmtId="0" fontId="7" fillId="8" borderId="27" xfId="16" applyFont="1" applyFill="1" applyBorder="1" applyAlignment="1">
      <alignment horizontal="center" vertical="center" wrapText="1" readingOrder="2"/>
    </xf>
    <xf numFmtId="0" fontId="26" fillId="8" borderId="49" xfId="11" applyFont="1" applyFill="1" applyBorder="1">
      <alignment horizontal="left" vertical="center" wrapText="1" indent="1"/>
    </xf>
    <xf numFmtId="3" fontId="7" fillId="8" borderId="26" xfId="12" applyNumberFormat="1" applyFont="1" applyFill="1" applyBorder="1" applyAlignment="1">
      <alignment horizontal="right" vertical="center" indent="1"/>
    </xf>
    <xf numFmtId="3" fontId="10" fillId="8" borderId="26" xfId="12" applyNumberFormat="1" applyFont="1" applyFill="1" applyBorder="1" applyAlignment="1">
      <alignment horizontal="right" vertical="center" indent="1"/>
    </xf>
    <xf numFmtId="0" fontId="16" fillId="8" borderId="26" xfId="11" applyFont="1" applyFill="1" applyBorder="1" applyAlignment="1">
      <alignment horizontal="right" vertical="center" wrapText="1" indent="2" readingOrder="2"/>
    </xf>
    <xf numFmtId="0" fontId="26" fillId="7" borderId="98" xfId="11" applyFont="1" applyFill="1" applyBorder="1" applyAlignment="1">
      <alignment horizontal="center" vertical="center" wrapText="1"/>
    </xf>
    <xf numFmtId="3" fontId="7" fillId="7" borderId="28" xfId="12" applyNumberFormat="1" applyFont="1" applyFill="1" applyBorder="1" applyAlignment="1">
      <alignment horizontal="right" vertical="center" indent="1"/>
    </xf>
    <xf numFmtId="0" fontId="11" fillId="7" borderId="67" xfId="11" applyFont="1" applyFill="1" applyBorder="1" applyAlignment="1">
      <alignment horizontal="center" vertical="center" wrapText="1" readingOrder="2"/>
    </xf>
    <xf numFmtId="0" fontId="21" fillId="8" borderId="63" xfId="11" applyFont="1" applyFill="1" applyBorder="1" applyAlignment="1">
      <alignment horizontal="left" vertical="center" wrapText="1" indent="1" readingOrder="1"/>
    </xf>
    <xf numFmtId="165" fontId="7" fillId="8" borderId="15" xfId="15" applyNumberFormat="1" applyFont="1" applyFill="1" applyBorder="1" applyAlignment="1">
      <alignment horizontal="right" vertical="center" indent="1"/>
    </xf>
    <xf numFmtId="166" fontId="10" fillId="8" borderId="15" xfId="33" applyNumberFormat="1" applyFont="1" applyFill="1" applyBorder="1" applyAlignment="1">
      <alignment horizontal="right" vertical="center" indent="1"/>
    </xf>
    <xf numFmtId="0" fontId="7" fillId="8" borderId="64" xfId="11" applyFont="1" applyFill="1" applyBorder="1" applyAlignment="1">
      <alignment horizontal="right" vertical="center" wrapText="1" indent="1" readingOrder="2"/>
    </xf>
    <xf numFmtId="1" fontId="7" fillId="7" borderId="22" xfId="7" applyNumberFormat="1" applyFont="1" applyFill="1" applyBorder="1" applyAlignment="1">
      <alignment horizontal="right" vertical="center" indent="1"/>
    </xf>
    <xf numFmtId="166" fontId="7" fillId="7" borderId="22" xfId="33" applyNumberFormat="1" applyFont="1" applyFill="1" applyBorder="1" applyAlignment="1">
      <alignment horizontal="right" vertical="center" indent="1"/>
    </xf>
    <xf numFmtId="0" fontId="7" fillId="8" borderId="50" xfId="11" applyFont="1" applyFill="1" applyBorder="1" applyAlignment="1">
      <alignment horizontal="left" vertical="center" wrapText="1" indent="1"/>
    </xf>
    <xf numFmtId="0" fontId="11" fillId="8" borderId="0" xfId="35" applyFont="1" applyFill="1" applyBorder="1" applyAlignment="1">
      <alignment horizontal="center" vertical="center"/>
    </xf>
    <xf numFmtId="3" fontId="16" fillId="0" borderId="0" xfId="0" applyNumberFormat="1" applyFont="1"/>
    <xf numFmtId="49" fontId="6" fillId="7" borderId="23" xfId="34" applyNumberFormat="1" applyFont="1" applyFill="1" applyBorder="1" applyAlignment="1">
      <alignment horizontal="center" vertical="center" wrapText="1"/>
    </xf>
    <xf numFmtId="49" fontId="6" fillId="7" borderId="22" xfId="34" applyNumberFormat="1" applyFont="1" applyFill="1" applyBorder="1" applyAlignment="1">
      <alignment horizontal="center" vertical="center" wrapText="1"/>
    </xf>
    <xf numFmtId="0" fontId="6" fillId="7" borderId="22" xfId="34" applyFont="1" applyFill="1" applyBorder="1" applyAlignment="1">
      <alignment horizontal="center" vertical="center" wrapText="1"/>
    </xf>
    <xf numFmtId="0" fontId="7" fillId="7" borderId="30" xfId="8" applyFont="1" applyFill="1" applyBorder="1">
      <alignment horizontal="center" vertical="center" wrapText="1"/>
    </xf>
    <xf numFmtId="0" fontId="7" fillId="7" borderId="30" xfId="7" applyFont="1" applyFill="1" applyBorder="1" applyAlignment="1">
      <alignment horizontal="center" vertical="center" wrapText="1"/>
    </xf>
    <xf numFmtId="0" fontId="7" fillId="8" borderId="0" xfId="3" applyFont="1" applyFill="1">
      <alignment horizontal="left" vertical="center"/>
    </xf>
    <xf numFmtId="0" fontId="5" fillId="0" borderId="0" xfId="35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0" fontId="7" fillId="7" borderId="30" xfId="8" applyFont="1" applyFill="1" applyBorder="1">
      <alignment horizontal="center" vertical="center" wrapText="1"/>
    </xf>
    <xf numFmtId="0" fontId="7" fillId="7" borderId="30" xfId="7" applyFont="1" applyFill="1" applyBorder="1" applyAlignment="1">
      <alignment horizontal="center" vertical="center" wrapText="1"/>
    </xf>
    <xf numFmtId="165" fontId="36" fillId="6" borderId="0" xfId="0" applyNumberFormat="1" applyFont="1" applyFill="1" applyAlignment="1">
      <alignment horizontal="center" vertical="center"/>
    </xf>
    <xf numFmtId="3" fontId="16" fillId="0" borderId="0" xfId="0" applyNumberFormat="1" applyFont="1" applyAlignment="1">
      <alignment vertical="center"/>
    </xf>
    <xf numFmtId="0" fontId="10" fillId="8" borderId="51" xfId="35" applyFont="1" applyFill="1" applyBorder="1" applyAlignment="1">
      <alignment horizontal="right" vertical="center" indent="1"/>
    </xf>
    <xf numFmtId="0" fontId="34" fillId="8" borderId="54" xfId="36" applyFont="1" applyFill="1" applyBorder="1" applyAlignment="1">
      <alignment horizontal="left" vertical="center" wrapText="1" indent="1"/>
    </xf>
    <xf numFmtId="0" fontId="34" fillId="8" borderId="51" xfId="36" applyFont="1" applyFill="1" applyBorder="1" applyAlignment="1">
      <alignment horizontal="left" vertical="center" wrapText="1" indent="1"/>
    </xf>
    <xf numFmtId="0" fontId="34" fillId="7" borderId="42" xfId="36" applyFont="1" applyFill="1" applyBorder="1" applyAlignment="1">
      <alignment horizontal="left" vertical="center" wrapText="1" indent="1"/>
    </xf>
    <xf numFmtId="0" fontId="34" fillId="7" borderId="12" xfId="36" applyFont="1" applyFill="1" applyBorder="1" applyAlignment="1">
      <alignment horizontal="left" vertical="center" wrapText="1" indent="1"/>
    </xf>
    <xf numFmtId="0" fontId="10" fillId="8" borderId="52" xfId="36" applyFont="1" applyFill="1" applyBorder="1" applyAlignment="1">
      <alignment horizontal="right" vertical="center" wrapText="1" indent="1"/>
    </xf>
    <xf numFmtId="0" fontId="10" fillId="7" borderId="43" xfId="36" applyFont="1" applyFill="1" applyBorder="1" applyAlignment="1">
      <alignment horizontal="right" vertical="center" wrapText="1" indent="1"/>
    </xf>
    <xf numFmtId="0" fontId="7" fillId="8" borderId="51" xfId="35" applyFont="1" applyFill="1" applyBorder="1" applyAlignment="1">
      <alignment horizontal="right" vertical="center" indent="1"/>
    </xf>
    <xf numFmtId="0" fontId="7" fillId="7" borderId="12" xfId="35" applyFont="1" applyFill="1" applyBorder="1" applyAlignment="1">
      <alignment horizontal="right" vertical="center" indent="1"/>
    </xf>
    <xf numFmtId="0" fontId="10" fillId="8" borderId="51" xfId="36" applyFont="1" applyFill="1" applyBorder="1" applyAlignment="1">
      <alignment horizontal="right" vertical="center" indent="1"/>
    </xf>
    <xf numFmtId="0" fontId="10" fillId="7" borderId="12" xfId="36" applyFont="1" applyFill="1" applyBorder="1" applyAlignment="1">
      <alignment horizontal="right" vertical="center" indent="1"/>
    </xf>
    <xf numFmtId="0" fontId="7" fillId="8" borderId="20" xfId="11" applyFont="1" applyFill="1" applyBorder="1" applyAlignment="1">
      <alignment horizontal="center" vertical="center" wrapText="1"/>
    </xf>
    <xf numFmtId="0" fontId="7" fillId="7" borderId="20" xfId="11" applyFont="1" applyFill="1" applyBorder="1" applyAlignment="1">
      <alignment horizontal="center" vertical="center" wrapText="1"/>
    </xf>
    <xf numFmtId="0" fontId="7" fillId="8" borderId="34" xfId="7" applyFont="1" applyFill="1" applyBorder="1" applyAlignment="1">
      <alignment horizontal="center" vertical="center"/>
    </xf>
    <xf numFmtId="0" fontId="7" fillId="8" borderId="20" xfId="7" applyFont="1" applyFill="1" applyBorder="1" applyAlignment="1">
      <alignment horizontal="center" vertical="center"/>
    </xf>
    <xf numFmtId="0" fontId="7" fillId="8" borderId="21" xfId="7" applyFont="1" applyFill="1" applyBorder="1" applyAlignment="1">
      <alignment horizontal="center" vertical="center"/>
    </xf>
    <xf numFmtId="0" fontId="7" fillId="8" borderId="0" xfId="3" applyFont="1" applyFill="1">
      <alignment horizontal="left" vertical="center"/>
    </xf>
    <xf numFmtId="0" fontId="21" fillId="7" borderId="51" xfId="7" applyFont="1" applyFill="1" applyBorder="1" applyAlignment="1">
      <alignment horizontal="center" vertical="center"/>
    </xf>
    <xf numFmtId="3" fontId="7" fillId="7" borderId="51" xfId="7" applyNumberFormat="1" applyFont="1" applyFill="1" applyBorder="1" applyAlignment="1">
      <alignment horizontal="right" vertical="center" indent="1"/>
    </xf>
    <xf numFmtId="0" fontId="26" fillId="7" borderId="51" xfId="7" applyFont="1" applyFill="1" applyBorder="1" applyAlignment="1">
      <alignment horizontal="center" vertical="center"/>
    </xf>
    <xf numFmtId="3" fontId="7" fillId="7" borderId="28" xfId="7" applyNumberFormat="1" applyFont="1" applyFill="1" applyBorder="1" applyAlignment="1">
      <alignment horizontal="right" vertical="center" indent="1"/>
    </xf>
    <xf numFmtId="0" fontId="7" fillId="8" borderId="34" xfId="30" applyFont="1" applyFill="1" applyBorder="1" applyAlignment="1">
      <alignment horizontal="center" vertical="center" wrapText="1" readingOrder="2"/>
    </xf>
    <xf numFmtId="3" fontId="7" fillId="8" borderId="30" xfId="7" applyNumberFormat="1" applyFont="1" applyFill="1" applyBorder="1" applyAlignment="1">
      <alignment horizontal="right" vertical="center" indent="1"/>
    </xf>
    <xf numFmtId="0" fontId="34" fillId="8" borderId="40" xfId="36" applyFont="1" applyFill="1" applyBorder="1" applyAlignment="1">
      <alignment horizontal="left" vertical="center" wrapText="1" indent="1"/>
    </xf>
    <xf numFmtId="0" fontId="34" fillId="8" borderId="13" xfId="36" applyFont="1" applyFill="1" applyBorder="1" applyAlignment="1">
      <alignment horizontal="left" vertical="center" wrapText="1" indent="1"/>
    </xf>
    <xf numFmtId="0" fontId="10" fillId="8" borderId="13" xfId="36" applyFont="1" applyFill="1" applyBorder="1" applyAlignment="1">
      <alignment horizontal="right" vertical="center" indent="1"/>
    </xf>
    <xf numFmtId="0" fontId="10" fillId="8" borderId="13" xfId="35" applyFont="1" applyFill="1" applyBorder="1" applyAlignment="1">
      <alignment horizontal="right" vertical="center" indent="1"/>
    </xf>
    <xf numFmtId="0" fontId="7" fillId="8" borderId="13" xfId="35" applyFont="1" applyFill="1" applyBorder="1" applyAlignment="1">
      <alignment horizontal="right" vertical="center" indent="1"/>
    </xf>
    <xf numFmtId="0" fontId="10" fillId="8" borderId="41" xfId="36" applyFont="1" applyFill="1" applyBorder="1" applyAlignment="1">
      <alignment horizontal="right" vertical="center" wrapText="1" indent="1"/>
    </xf>
    <xf numFmtId="0" fontId="34" fillId="7" borderId="122" xfId="36" applyFont="1" applyFill="1" applyBorder="1" applyAlignment="1">
      <alignment horizontal="left" vertical="center" wrapText="1" indent="1"/>
    </xf>
    <xf numFmtId="0" fontId="34" fillId="7" borderId="117" xfId="36" applyFont="1" applyFill="1" applyBorder="1" applyAlignment="1">
      <alignment horizontal="left" vertical="center" wrapText="1" indent="1"/>
    </xf>
    <xf numFmtId="0" fontId="10" fillId="7" borderId="117" xfId="36" applyFont="1" applyFill="1" applyBorder="1" applyAlignment="1">
      <alignment horizontal="right" vertical="center" indent="1"/>
    </xf>
    <xf numFmtId="0" fontId="10" fillId="7" borderId="117" xfId="35" applyFont="1" applyFill="1" applyBorder="1" applyAlignment="1">
      <alignment horizontal="right" vertical="center" indent="1"/>
    </xf>
    <xf numFmtId="0" fontId="7" fillId="7" borderId="117" xfId="35" applyFont="1" applyFill="1" applyBorder="1" applyAlignment="1">
      <alignment horizontal="right" vertical="center" indent="1"/>
    </xf>
    <xf numFmtId="0" fontId="10" fillId="7" borderId="116" xfId="36" applyFont="1" applyFill="1" applyBorder="1" applyAlignment="1">
      <alignment horizontal="right" vertical="center" wrapText="1" indent="1"/>
    </xf>
    <xf numFmtId="3" fontId="10" fillId="8" borderId="34" xfId="15" applyNumberFormat="1" applyFont="1" applyFill="1" applyBorder="1">
      <alignment horizontal="right" vertical="center" indent="1"/>
    </xf>
    <xf numFmtId="3" fontId="10" fillId="7" borderId="20" xfId="15" applyNumberFormat="1" applyFont="1" applyFill="1" applyBorder="1">
      <alignment horizontal="right" vertical="center" indent="1"/>
    </xf>
    <xf numFmtId="3" fontId="10" fillId="8" borderId="20" xfId="15" applyNumberFormat="1" applyFont="1" applyFill="1" applyBorder="1">
      <alignment horizontal="right" vertical="center" indent="1"/>
    </xf>
    <xf numFmtId="3" fontId="10" fillId="8" borderId="50" xfId="15" applyNumberFormat="1" applyFont="1" applyFill="1" applyBorder="1">
      <alignment horizontal="right" vertical="center" indent="1"/>
    </xf>
    <xf numFmtId="0" fontId="7" fillId="7" borderId="137" xfId="7" applyFont="1" applyFill="1" applyBorder="1" applyAlignment="1">
      <alignment horizontal="center" vertical="center"/>
    </xf>
    <xf numFmtId="3" fontId="26" fillId="7" borderId="137" xfId="7" applyNumberFormat="1" applyFont="1" applyFill="1" applyBorder="1" applyAlignment="1">
      <alignment horizontal="right" vertical="center" indent="1"/>
    </xf>
    <xf numFmtId="0" fontId="26" fillId="7" borderId="137" xfId="7" applyFont="1" applyFill="1" applyBorder="1" applyAlignment="1">
      <alignment horizontal="center" vertical="center"/>
    </xf>
    <xf numFmtId="165" fontId="11" fillId="0" borderId="0" xfId="0" applyNumberFormat="1" applyFont="1" applyAlignment="1">
      <alignment vertical="center"/>
    </xf>
    <xf numFmtId="0" fontId="11" fillId="8" borderId="19" xfId="30" applyFont="1" applyFill="1" applyBorder="1" applyAlignment="1">
      <alignment horizontal="right" vertical="center" wrapText="1" indent="1" readingOrder="2"/>
    </xf>
    <xf numFmtId="0" fontId="11" fillId="7" borderId="20" xfId="30" applyFont="1" applyFill="1" applyBorder="1" applyAlignment="1">
      <alignment horizontal="right" vertical="center" wrapText="1" indent="1" readingOrder="2"/>
    </xf>
    <xf numFmtId="0" fontId="11" fillId="8" borderId="50" xfId="30" applyFont="1" applyFill="1" applyBorder="1" applyAlignment="1">
      <alignment horizontal="right" vertical="center" wrapText="1" indent="1" readingOrder="2"/>
    </xf>
    <xf numFmtId="0" fontId="11" fillId="7" borderId="21" xfId="30" applyFont="1" applyFill="1" applyBorder="1" applyAlignment="1">
      <alignment horizontal="right" vertical="center" wrapText="1" indent="1" readingOrder="2"/>
    </xf>
    <xf numFmtId="0" fontId="7" fillId="8" borderId="30" xfId="12" applyFont="1" applyFill="1" applyBorder="1">
      <alignment horizontal="right" vertical="center" indent="1"/>
    </xf>
    <xf numFmtId="0" fontId="7" fillId="8" borderId="51" xfId="34" applyFont="1" applyFill="1" applyBorder="1" applyAlignment="1">
      <alignment vertical="center"/>
    </xf>
    <xf numFmtId="0" fontId="10" fillId="8" borderId="52" xfId="34" applyNumberFormat="1" applyFont="1" applyFill="1" applyBorder="1" applyAlignment="1">
      <alignment vertical="center"/>
    </xf>
    <xf numFmtId="0" fontId="10" fillId="8" borderId="51" xfId="34" applyNumberFormat="1" applyFont="1" applyFill="1" applyBorder="1" applyAlignment="1">
      <alignment vertical="center"/>
    </xf>
    <xf numFmtId="0" fontId="7" fillId="8" borderId="12" xfId="34" applyFont="1" applyFill="1" applyBorder="1" applyAlignment="1">
      <alignment vertical="center"/>
    </xf>
    <xf numFmtId="0" fontId="10" fillId="8" borderId="43" xfId="34" applyNumberFormat="1" applyFont="1" applyFill="1" applyBorder="1" applyAlignment="1">
      <alignment vertical="center"/>
    </xf>
    <xf numFmtId="0" fontId="10" fillId="8" borderId="12" xfId="34" applyNumberFormat="1" applyFont="1" applyFill="1" applyBorder="1" applyAlignment="1">
      <alignment vertical="center"/>
    </xf>
    <xf numFmtId="0" fontId="7" fillId="7" borderId="12" xfId="34" applyFont="1" applyFill="1" applyBorder="1" applyAlignment="1">
      <alignment vertical="center"/>
    </xf>
    <xf numFmtId="0" fontId="10" fillId="7" borderId="43" xfId="34" applyFont="1" applyFill="1" applyBorder="1" applyAlignment="1">
      <alignment vertical="center"/>
    </xf>
    <xf numFmtId="0" fontId="10" fillId="7" borderId="12" xfId="34" applyFont="1" applyFill="1" applyBorder="1" applyAlignment="1">
      <alignment vertical="center"/>
    </xf>
    <xf numFmtId="0" fontId="10" fillId="8" borderId="43" xfId="34" applyFont="1" applyFill="1" applyBorder="1" applyAlignment="1">
      <alignment vertical="center"/>
    </xf>
    <xf numFmtId="0" fontId="10" fillId="8" borderId="12" xfId="34" applyFont="1" applyFill="1" applyBorder="1" applyAlignment="1">
      <alignment vertical="center"/>
    </xf>
    <xf numFmtId="0" fontId="7" fillId="7" borderId="27" xfId="34" applyFont="1" applyFill="1" applyBorder="1" applyAlignment="1">
      <alignment vertical="center"/>
    </xf>
    <xf numFmtId="0" fontId="10" fillId="7" borderId="45" xfId="34" applyFont="1" applyFill="1" applyBorder="1" applyAlignment="1">
      <alignment vertical="center"/>
    </xf>
    <xf numFmtId="0" fontId="10" fillId="7" borderId="27" xfId="34" applyFont="1" applyFill="1" applyBorder="1" applyAlignment="1">
      <alignment vertical="center"/>
    </xf>
    <xf numFmtId="0" fontId="10" fillId="8" borderId="52" xfId="34" applyFont="1" applyFill="1" applyBorder="1" applyAlignment="1">
      <alignment vertical="center"/>
    </xf>
    <xf numFmtId="0" fontId="10" fillId="8" borderId="51" xfId="34" applyFont="1" applyFill="1" applyBorder="1" applyAlignment="1">
      <alignment vertical="center"/>
    </xf>
    <xf numFmtId="0" fontId="7" fillId="8" borderId="13" xfId="34" applyFont="1" applyFill="1" applyBorder="1" applyAlignment="1">
      <alignment vertical="center"/>
    </xf>
    <xf numFmtId="0" fontId="10" fillId="8" borderId="41" xfId="34" applyFont="1" applyFill="1" applyBorder="1" applyAlignment="1">
      <alignment vertical="center"/>
    </xf>
    <xf numFmtId="0" fontId="10" fillId="8" borderId="13" xfId="34" applyFont="1" applyFill="1" applyBorder="1" applyAlignment="1">
      <alignment vertical="center"/>
    </xf>
    <xf numFmtId="0" fontId="7" fillId="8" borderId="20" xfId="4" applyNumberFormat="1" applyFont="1" applyFill="1" applyBorder="1" applyAlignment="1">
      <alignment horizontal="right" vertical="center" indent="1"/>
    </xf>
    <xf numFmtId="0" fontId="7" fillId="7" borderId="20" xfId="4" applyNumberFormat="1" applyFont="1" applyFill="1" applyBorder="1" applyAlignment="1">
      <alignment horizontal="right" vertical="center" indent="1"/>
    </xf>
    <xf numFmtId="0" fontId="7" fillId="7" borderId="21" xfId="4" applyNumberFormat="1" applyFont="1" applyFill="1" applyBorder="1" applyAlignment="1">
      <alignment horizontal="right" vertical="center" indent="1"/>
    </xf>
    <xf numFmtId="3" fontId="7" fillId="7" borderId="0" xfId="12" applyNumberFormat="1" applyFont="1" applyFill="1" applyBorder="1" applyAlignment="1">
      <alignment horizontal="right" vertical="center" indent="1"/>
    </xf>
    <xf numFmtId="3" fontId="10" fillId="7" borderId="0" xfId="12" applyNumberFormat="1" applyFont="1" applyFill="1" applyBorder="1" applyAlignment="1">
      <alignment horizontal="right" vertical="center" indent="1"/>
    </xf>
    <xf numFmtId="0" fontId="7" fillId="8" borderId="63" xfId="11" applyFont="1" applyFill="1" applyBorder="1" applyAlignment="1">
      <alignment horizontal="left" vertical="center" wrapText="1" indent="1" readingOrder="1"/>
    </xf>
    <xf numFmtId="3" fontId="7" fillId="0" borderId="33" xfId="12" applyNumberFormat="1" applyFont="1" applyBorder="1" applyAlignment="1">
      <alignment horizontal="right" vertical="center" indent="1"/>
    </xf>
    <xf numFmtId="3" fontId="10" fillId="0" borderId="33" xfId="12" applyNumberFormat="1" applyFont="1" applyBorder="1" applyAlignment="1">
      <alignment horizontal="right" vertical="center" indent="1"/>
    </xf>
    <xf numFmtId="1" fontId="7" fillId="0" borderId="33" xfId="12" applyNumberFormat="1" applyFont="1" applyBorder="1">
      <alignment horizontal="right" vertical="center" indent="1"/>
    </xf>
    <xf numFmtId="0" fontId="7" fillId="7" borderId="0" xfId="11" applyFont="1" applyFill="1" applyBorder="1" applyAlignment="1">
      <alignment horizontal="left" vertical="center" wrapText="1" indent="1" readingOrder="1"/>
    </xf>
    <xf numFmtId="1" fontId="7" fillId="7" borderId="0" xfId="12" applyNumberFormat="1" applyFont="1" applyFill="1" applyBorder="1">
      <alignment horizontal="right" vertical="center" indent="1"/>
    </xf>
    <xf numFmtId="0" fontId="7" fillId="7" borderId="24" xfId="11" applyFont="1" applyFill="1" applyBorder="1" applyAlignment="1">
      <alignment horizontal="left" vertical="center" wrapText="1" indent="1" readingOrder="1"/>
    </xf>
    <xf numFmtId="3" fontId="7" fillId="7" borderId="24" xfId="12" applyNumberFormat="1" applyFont="1" applyFill="1" applyBorder="1" applyAlignment="1">
      <alignment horizontal="right" vertical="center" indent="1"/>
    </xf>
    <xf numFmtId="1" fontId="7" fillId="7" borderId="24" xfId="12" applyNumberFormat="1" applyFont="1" applyFill="1" applyBorder="1">
      <alignment horizontal="right" vertical="center" indent="1"/>
    </xf>
    <xf numFmtId="0" fontId="7" fillId="8" borderId="20" xfId="11" applyFont="1" applyFill="1" applyBorder="1" applyAlignment="1">
      <alignment horizontal="center" vertical="center" wrapText="1"/>
    </xf>
    <xf numFmtId="0" fontId="16" fillId="8" borderId="20" xfId="30" applyFont="1" applyFill="1" applyBorder="1" applyAlignment="1">
      <alignment horizontal="center" vertical="center" wrapText="1" readingOrder="2"/>
    </xf>
    <xf numFmtId="0" fontId="16" fillId="7" borderId="20" xfId="30" applyFont="1" applyFill="1" applyBorder="1" applyAlignment="1">
      <alignment horizontal="center" vertical="center" wrapText="1" readingOrder="2"/>
    </xf>
    <xf numFmtId="0" fontId="7" fillId="7" borderId="21" xfId="11" applyFont="1" applyFill="1" applyBorder="1" applyAlignment="1">
      <alignment horizontal="center" vertical="center" wrapText="1"/>
    </xf>
    <xf numFmtId="0" fontId="7" fillId="8" borderId="34" xfId="11" applyFont="1" applyFill="1" applyBorder="1" applyAlignment="1">
      <alignment horizontal="center" vertical="center" wrapText="1"/>
    </xf>
    <xf numFmtId="0" fontId="7" fillId="8" borderId="0" xfId="3" applyFont="1" applyFill="1">
      <alignment horizontal="left" vertical="center"/>
    </xf>
    <xf numFmtId="0" fontId="25" fillId="8" borderId="0" xfId="0" applyFont="1" applyFill="1" applyAlignment="1">
      <alignment horizontal="center"/>
    </xf>
    <xf numFmtId="0" fontId="7" fillId="7" borderId="21" xfId="0" applyFont="1" applyFill="1" applyBorder="1" applyAlignment="1">
      <alignment horizontal="center" vertical="center" wrapText="1"/>
    </xf>
    <xf numFmtId="3" fontId="10" fillId="7" borderId="21" xfId="0" applyNumberFormat="1" applyFont="1" applyFill="1" applyBorder="1" applyAlignment="1">
      <alignment horizontal="right" vertical="center" indent="1"/>
    </xf>
    <xf numFmtId="0" fontId="16" fillId="7" borderId="21" xfId="0" applyFont="1" applyFill="1" applyBorder="1" applyAlignment="1">
      <alignment horizontal="center" vertical="center" wrapText="1" readingOrder="2"/>
    </xf>
    <xf numFmtId="3" fontId="7" fillId="7" borderId="117" xfId="12" applyNumberFormat="1" applyFont="1" applyFill="1" applyBorder="1" applyAlignment="1">
      <alignment horizontal="right" vertical="center" indent="1"/>
    </xf>
    <xf numFmtId="0" fontId="16" fillId="7" borderId="116" xfId="11" applyFont="1" applyFill="1" applyBorder="1" applyAlignment="1">
      <alignment horizontal="center" vertical="center" wrapText="1" readingOrder="2"/>
    </xf>
    <xf numFmtId="165" fontId="7" fillId="8" borderId="51" xfId="12" applyNumberFormat="1" applyFont="1" applyFill="1" applyBorder="1" applyAlignment="1">
      <alignment horizontal="right" vertical="center" indent="1"/>
    </xf>
    <xf numFmtId="1" fontId="7" fillId="8" borderId="51" xfId="12" applyNumberFormat="1" applyFont="1" applyFill="1" applyBorder="1" applyAlignment="1">
      <alignment horizontal="right" vertical="center" indent="1"/>
    </xf>
    <xf numFmtId="1" fontId="10" fillId="8" borderId="51" xfId="12" applyNumberFormat="1" applyFont="1" applyFill="1" applyBorder="1" applyAlignment="1">
      <alignment horizontal="right" vertical="center" indent="1"/>
    </xf>
    <xf numFmtId="0" fontId="7" fillId="7" borderId="118" xfId="11" applyFont="1" applyFill="1" applyBorder="1" applyAlignment="1">
      <alignment horizontal="center" vertical="center" wrapText="1" readingOrder="1"/>
    </xf>
    <xf numFmtId="165" fontId="7" fillId="7" borderId="118" xfId="15" applyNumberFormat="1" applyFont="1" applyFill="1" applyBorder="1">
      <alignment horizontal="right" vertical="center" indent="1"/>
    </xf>
    <xf numFmtId="3" fontId="10" fillId="7" borderId="118" xfId="33" applyNumberFormat="1" applyFont="1" applyFill="1" applyBorder="1" applyAlignment="1">
      <alignment horizontal="right" vertical="center" indent="1"/>
    </xf>
    <xf numFmtId="165" fontId="7" fillId="7" borderId="118" xfId="12" applyNumberFormat="1" applyFont="1" applyFill="1" applyBorder="1">
      <alignment horizontal="right" vertical="center" indent="1"/>
    </xf>
    <xf numFmtId="0" fontId="16" fillId="7" borderId="118" xfId="11" applyFont="1" applyFill="1" applyBorder="1" applyAlignment="1">
      <alignment horizontal="center" vertical="center" wrapText="1" readingOrder="2"/>
    </xf>
    <xf numFmtId="2" fontId="10" fillId="8" borderId="19" xfId="11" applyNumberFormat="1" applyFont="1" applyFill="1" applyBorder="1" applyAlignment="1">
      <alignment horizontal="right" vertical="center" indent="1"/>
    </xf>
    <xf numFmtId="2" fontId="10" fillId="8" borderId="20" xfId="11" applyNumberFormat="1" applyFont="1" applyFill="1" applyBorder="1" applyAlignment="1">
      <alignment horizontal="right" vertical="center" indent="1"/>
    </xf>
    <xf numFmtId="2" fontId="7" fillId="8" borderId="20" xfId="11" applyNumberFormat="1" applyFont="1" applyFill="1" applyBorder="1" applyAlignment="1">
      <alignment horizontal="right" vertical="center" indent="1"/>
    </xf>
    <xf numFmtId="2" fontId="10" fillId="7" borderId="20" xfId="11" applyNumberFormat="1" applyFont="1" applyFill="1" applyBorder="1" applyAlignment="1">
      <alignment horizontal="right" vertical="center" indent="1"/>
    </xf>
    <xf numFmtId="2" fontId="7" fillId="7" borderId="20" xfId="11" applyNumberFormat="1" applyFont="1" applyFill="1" applyBorder="1" applyAlignment="1">
      <alignment horizontal="right" vertical="center" indent="1"/>
    </xf>
    <xf numFmtId="2" fontId="7" fillId="7" borderId="21" xfId="11" applyNumberFormat="1" applyFont="1" applyFill="1" applyBorder="1" applyAlignment="1">
      <alignment horizontal="right" vertical="center" indent="1"/>
    </xf>
    <xf numFmtId="3" fontId="24" fillId="0" borderId="0" xfId="4" applyNumberFormat="1" applyFont="1"/>
    <xf numFmtId="0" fontId="11" fillId="8" borderId="0" xfId="35" applyFont="1" applyFill="1" applyBorder="1" applyAlignment="1">
      <alignment horizontal="center" vertical="center"/>
    </xf>
    <xf numFmtId="0" fontId="10" fillId="8" borderId="15" xfId="34" applyFont="1" applyFill="1" applyBorder="1" applyAlignment="1">
      <alignment vertical="center"/>
    </xf>
    <xf numFmtId="0" fontId="10" fillId="8" borderId="64" xfId="34" applyFont="1" applyFill="1" applyBorder="1" applyAlignment="1">
      <alignment vertical="center"/>
    </xf>
    <xf numFmtId="0" fontId="10" fillId="8" borderId="15" xfId="34" applyFont="1" applyFill="1" applyBorder="1" applyAlignment="1">
      <alignment horizontal="center" vertical="center"/>
    </xf>
    <xf numFmtId="0" fontId="7" fillId="8" borderId="15" xfId="34" applyFont="1" applyFill="1" applyBorder="1" applyAlignment="1">
      <alignment vertical="center"/>
    </xf>
    <xf numFmtId="0" fontId="7" fillId="8" borderId="51" xfId="34" applyFont="1" applyFill="1" applyBorder="1" applyAlignment="1">
      <alignment horizontal="center" vertical="center"/>
    </xf>
    <xf numFmtId="0" fontId="7" fillId="8" borderId="28" xfId="34" applyFont="1" applyFill="1" applyBorder="1" applyAlignment="1">
      <alignment vertical="center"/>
    </xf>
    <xf numFmtId="0" fontId="7" fillId="7" borderId="13" xfId="34" applyFont="1" applyFill="1" applyBorder="1" applyAlignment="1">
      <alignment vertical="center"/>
    </xf>
    <xf numFmtId="0" fontId="10" fillId="7" borderId="131" xfId="34" applyFont="1" applyFill="1" applyBorder="1" applyAlignment="1">
      <alignment horizontal="center" vertical="center"/>
    </xf>
    <xf numFmtId="0" fontId="7" fillId="7" borderId="131" xfId="34" applyFont="1" applyFill="1" applyBorder="1" applyAlignment="1">
      <alignment vertical="center"/>
    </xf>
    <xf numFmtId="0" fontId="10" fillId="7" borderId="132" xfId="34" applyFont="1" applyFill="1" applyBorder="1" applyAlignment="1">
      <alignment vertical="center"/>
    </xf>
    <xf numFmtId="0" fontId="10" fillId="7" borderId="131" xfId="34" applyFont="1" applyFill="1" applyBorder="1" applyAlignment="1">
      <alignment vertical="center"/>
    </xf>
    <xf numFmtId="0" fontId="10" fillId="7" borderId="15" xfId="34" applyFont="1" applyFill="1" applyBorder="1" applyAlignment="1">
      <alignment horizontal="center" vertical="center"/>
    </xf>
    <xf numFmtId="0" fontId="7" fillId="7" borderId="15" xfId="34" applyFont="1" applyFill="1" applyBorder="1" applyAlignment="1">
      <alignment vertical="center"/>
    </xf>
    <xf numFmtId="0" fontId="10" fillId="7" borderId="64" xfId="34" applyFont="1" applyFill="1" applyBorder="1" applyAlignment="1">
      <alignment vertical="center"/>
    </xf>
    <xf numFmtId="0" fontId="10" fillId="7" borderId="15" xfId="34" applyFont="1" applyFill="1" applyBorder="1" applyAlignment="1">
      <alignment vertical="center"/>
    </xf>
    <xf numFmtId="0" fontId="10" fillId="7" borderId="13" xfId="34" applyFont="1" applyFill="1" applyBorder="1" applyAlignment="1">
      <alignment horizontal="center" vertical="center"/>
    </xf>
    <xf numFmtId="0" fontId="10" fillId="7" borderId="41" xfId="34" applyFont="1" applyFill="1" applyBorder="1" applyAlignment="1">
      <alignment vertical="center"/>
    </xf>
    <xf numFmtId="0" fontId="10" fillId="7" borderId="13" xfId="34" applyFont="1" applyFill="1" applyBorder="1" applyAlignment="1">
      <alignment vertical="center"/>
    </xf>
    <xf numFmtId="0" fontId="7" fillId="8" borderId="22" xfId="34" applyFont="1" applyFill="1" applyBorder="1" applyAlignment="1">
      <alignment vertical="center"/>
    </xf>
    <xf numFmtId="0" fontId="34" fillId="7" borderId="63" xfId="36" applyFont="1" applyFill="1" applyBorder="1" applyAlignment="1">
      <alignment horizontal="left" vertical="center" wrapText="1" indent="1"/>
    </xf>
    <xf numFmtId="0" fontId="34" fillId="7" borderId="15" xfId="36" applyFont="1" applyFill="1" applyBorder="1" applyAlignment="1">
      <alignment horizontal="left" vertical="center" wrapText="1" indent="1"/>
    </xf>
    <xf numFmtId="0" fontId="7" fillId="7" borderId="15" xfId="35" applyFont="1" applyFill="1" applyBorder="1" applyAlignment="1">
      <alignment horizontal="right" vertical="center" indent="1"/>
    </xf>
    <xf numFmtId="0" fontId="10" fillId="7" borderId="15" xfId="35" applyFont="1" applyFill="1" applyBorder="1" applyAlignment="1">
      <alignment horizontal="right" vertical="center" indent="1"/>
    </xf>
    <xf numFmtId="0" fontId="10" fillId="7" borderId="15" xfId="36" applyFont="1" applyFill="1" applyBorder="1" applyAlignment="1">
      <alignment horizontal="right" vertical="center" indent="1"/>
    </xf>
    <xf numFmtId="0" fontId="10" fillId="7" borderId="64" xfId="36" applyFont="1" applyFill="1" applyBorder="1" applyAlignment="1">
      <alignment horizontal="right" vertical="center" wrapText="1" indent="1"/>
    </xf>
    <xf numFmtId="0" fontId="7" fillId="8" borderId="22" xfId="36" applyFont="1" applyFill="1" applyBorder="1" applyAlignment="1">
      <alignment horizontal="right" vertical="center" indent="1"/>
    </xf>
    <xf numFmtId="0" fontId="7" fillId="8" borderId="23" xfId="35" applyFont="1" applyFill="1" applyBorder="1" applyAlignment="1">
      <alignment horizontal="right" vertical="center" indent="1"/>
    </xf>
    <xf numFmtId="0" fontId="10" fillId="8" borderId="0" xfId="35" applyFont="1" applyFill="1" applyAlignment="1">
      <alignment vertical="center"/>
    </xf>
    <xf numFmtId="0" fontId="10" fillId="0" borderId="34" xfId="0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166" fontId="10" fillId="7" borderId="28" xfId="12" applyNumberFormat="1" applyFont="1" applyFill="1" applyBorder="1" applyAlignment="1">
      <alignment horizontal="right" vertical="center" indent="1"/>
    </xf>
    <xf numFmtId="3" fontId="7" fillId="8" borderId="19" xfId="7" applyNumberFormat="1" applyFont="1" applyFill="1" applyBorder="1" applyAlignment="1">
      <alignment horizontal="right" vertical="center" indent="1"/>
    </xf>
    <xf numFmtId="3" fontId="7" fillId="7" borderId="35" xfId="15" applyNumberFormat="1" applyFont="1" applyFill="1" applyBorder="1">
      <alignment horizontal="right" vertical="center" indent="1"/>
    </xf>
    <xf numFmtId="0" fontId="7" fillId="7" borderId="19" xfId="15" applyFont="1" applyFill="1" applyBorder="1" applyAlignment="1">
      <alignment horizontal="right" vertical="center" indent="1"/>
    </xf>
    <xf numFmtId="165" fontId="7" fillId="7" borderId="19" xfId="15" applyNumberFormat="1" applyFont="1" applyFill="1" applyBorder="1" applyAlignment="1">
      <alignment horizontal="right" vertical="center" indent="1"/>
    </xf>
    <xf numFmtId="165" fontId="10" fillId="7" borderId="19" xfId="15" applyNumberFormat="1" applyFont="1" applyFill="1" applyBorder="1" applyAlignment="1">
      <alignment horizontal="right" vertical="center" indent="1"/>
    </xf>
    <xf numFmtId="0" fontId="10" fillId="7" borderId="19" xfId="15" applyFont="1" applyFill="1" applyBorder="1" applyAlignment="1">
      <alignment horizontal="right" vertical="center" indent="1"/>
    </xf>
    <xf numFmtId="165" fontId="10" fillId="7" borderId="19" xfId="12" applyNumberFormat="1" applyFont="1" applyFill="1" applyBorder="1" applyAlignment="1">
      <alignment horizontal="right" vertical="center" indent="1"/>
    </xf>
    <xf numFmtId="0" fontId="7" fillId="7" borderId="28" xfId="7" applyFont="1" applyFill="1" applyBorder="1" applyAlignment="1">
      <alignment horizontal="right" vertical="center" indent="1"/>
    </xf>
    <xf numFmtId="0" fontId="7" fillId="8" borderId="21" xfId="15" applyFont="1" applyFill="1" applyBorder="1" applyAlignment="1">
      <alignment horizontal="right" vertical="center" indent="1"/>
    </xf>
    <xf numFmtId="165" fontId="7" fillId="8" borderId="21" xfId="15" applyNumberFormat="1" applyFont="1" applyFill="1" applyBorder="1" applyAlignment="1">
      <alignment horizontal="right" vertical="center" indent="1"/>
    </xf>
    <xf numFmtId="165" fontId="10" fillId="8" borderId="21" xfId="15" applyNumberFormat="1" applyFont="1" applyFill="1" applyBorder="1" applyAlignment="1">
      <alignment horizontal="right" vertical="center" indent="1"/>
    </xf>
    <xf numFmtId="0" fontId="10" fillId="8" borderId="21" xfId="15" applyFont="1" applyFill="1" applyBorder="1" applyAlignment="1">
      <alignment horizontal="right" vertical="center" indent="1"/>
    </xf>
    <xf numFmtId="0" fontId="10" fillId="8" borderId="21" xfId="12" applyFont="1" applyFill="1" applyBorder="1" applyAlignment="1">
      <alignment horizontal="right" vertical="center" indent="1"/>
    </xf>
    <xf numFmtId="165" fontId="10" fillId="8" borderId="21" xfId="12" applyNumberFormat="1" applyFont="1" applyFill="1" applyBorder="1" applyAlignment="1">
      <alignment horizontal="right" vertical="center" indent="1"/>
    </xf>
    <xf numFmtId="0" fontId="7" fillId="7" borderId="19" xfId="15" applyFont="1" applyFill="1" applyBorder="1">
      <alignment horizontal="right" vertical="center" indent="1"/>
    </xf>
    <xf numFmtId="0" fontId="7" fillId="8" borderId="35" xfId="15" applyFont="1" applyFill="1" applyBorder="1">
      <alignment horizontal="right" vertical="center" indent="1"/>
    </xf>
    <xf numFmtId="0" fontId="7" fillId="7" borderId="21" xfId="15" applyFont="1" applyFill="1" applyBorder="1">
      <alignment horizontal="right" vertical="center" indent="1"/>
    </xf>
    <xf numFmtId="165" fontId="7" fillId="7" borderId="30" xfId="15" applyNumberFormat="1" applyFont="1" applyFill="1" applyBorder="1" applyAlignment="1">
      <alignment horizontal="right" vertical="center" indent="1"/>
    </xf>
    <xf numFmtId="165" fontId="7" fillId="7" borderId="22" xfId="7" applyNumberFormat="1" applyFont="1" applyFill="1" applyBorder="1" applyAlignment="1">
      <alignment horizontal="right" vertical="center" indent="1"/>
    </xf>
    <xf numFmtId="165" fontId="10" fillId="7" borderId="30" xfId="12" applyNumberFormat="1" applyFont="1" applyFill="1" applyBorder="1" applyAlignment="1">
      <alignment horizontal="right" vertical="center" indent="1"/>
    </xf>
    <xf numFmtId="0" fontId="7" fillId="7" borderId="30" xfId="8" applyFont="1" applyFill="1" applyBorder="1" applyAlignment="1">
      <alignment horizontal="center" vertical="center" wrapText="1" readingOrder="1"/>
    </xf>
    <xf numFmtId="0" fontId="26" fillId="7" borderId="50" xfId="16" applyFont="1" applyFill="1" applyBorder="1">
      <alignment horizontal="right" vertical="center" wrapText="1" indent="1" readingOrder="2"/>
    </xf>
    <xf numFmtId="0" fontId="16" fillId="8" borderId="25" xfId="7" applyFont="1" applyFill="1" applyBorder="1" applyAlignment="1">
      <alignment horizontal="center" vertical="center"/>
    </xf>
    <xf numFmtId="3" fontId="7" fillId="7" borderId="102" xfId="15" applyNumberFormat="1" applyFont="1" applyFill="1" applyBorder="1" applyAlignment="1">
      <alignment horizontal="right" vertical="center" indent="1"/>
    </xf>
    <xf numFmtId="3" fontId="10" fillId="7" borderId="15" xfId="15" applyNumberFormat="1" applyFont="1" applyFill="1" applyBorder="1" applyAlignment="1">
      <alignment horizontal="right" vertical="center" indent="1"/>
    </xf>
    <xf numFmtId="3" fontId="47" fillId="7" borderId="15" xfId="15" applyNumberFormat="1" applyFont="1" applyFill="1" applyBorder="1" applyAlignment="1">
      <alignment horizontal="right" vertical="center" indent="1"/>
    </xf>
    <xf numFmtId="3" fontId="53" fillId="7" borderId="15" xfId="12" applyNumberFormat="1" applyFont="1" applyFill="1" applyBorder="1" applyAlignment="1">
      <alignment horizontal="right" vertical="center" indent="1"/>
    </xf>
    <xf numFmtId="3" fontId="7" fillId="8" borderId="22" xfId="15" applyNumberFormat="1" applyFont="1" applyFill="1" applyBorder="1" applyAlignment="1">
      <alignment horizontal="right" vertical="center" indent="1"/>
    </xf>
    <xf numFmtId="0" fontId="7" fillId="7" borderId="63" xfId="11" applyFont="1" applyFill="1" applyBorder="1">
      <alignment horizontal="left" vertical="center" wrapText="1" indent="1"/>
    </xf>
    <xf numFmtId="0" fontId="7" fillId="7" borderId="64" xfId="16" applyFont="1" applyFill="1" applyBorder="1">
      <alignment horizontal="right" vertical="center" wrapText="1" indent="1" readingOrder="2"/>
    </xf>
    <xf numFmtId="0" fontId="30" fillId="0" borderId="0" xfId="0" applyFont="1" applyAlignment="1">
      <alignment vertical="center" wrapText="1"/>
    </xf>
    <xf numFmtId="0" fontId="40" fillId="7" borderId="138" xfId="0" applyFont="1" applyFill="1" applyBorder="1" applyAlignment="1">
      <alignment horizontal="center" wrapText="1" readingOrder="1"/>
    </xf>
    <xf numFmtId="0" fontId="41" fillId="7" borderId="139" xfId="0" applyFont="1" applyFill="1" applyBorder="1" applyAlignment="1">
      <alignment horizontal="center" vertical="top" wrapText="1" readingOrder="1"/>
    </xf>
    <xf numFmtId="0" fontId="34" fillId="8" borderId="140" xfId="11" applyFont="1" applyFill="1" applyBorder="1">
      <alignment horizontal="left" vertical="center" wrapText="1" indent="1"/>
    </xf>
    <xf numFmtId="165" fontId="7" fillId="8" borderId="141" xfId="12" applyNumberFormat="1" applyFont="1" applyFill="1" applyBorder="1">
      <alignment horizontal="right" vertical="center" indent="1"/>
    </xf>
    <xf numFmtId="0" fontId="7" fillId="8" borderId="142" xfId="30" applyFont="1" applyFill="1" applyBorder="1">
      <alignment horizontal="right" vertical="center" wrapText="1" indent="1" readingOrder="2"/>
    </xf>
    <xf numFmtId="0" fontId="34" fillId="7" borderId="143" xfId="11" applyFont="1" applyFill="1" applyBorder="1">
      <alignment horizontal="left" vertical="center" wrapText="1" indent="1"/>
    </xf>
    <xf numFmtId="165" fontId="7" fillId="7" borderId="141" xfId="12" applyNumberFormat="1" applyFont="1" applyFill="1" applyBorder="1">
      <alignment horizontal="right" vertical="center" indent="1"/>
    </xf>
    <xf numFmtId="0" fontId="7" fillId="7" borderId="144" xfId="30" applyFont="1" applyFill="1" applyBorder="1">
      <alignment horizontal="right" vertical="center" wrapText="1" indent="1" readingOrder="2"/>
    </xf>
    <xf numFmtId="0" fontId="34" fillId="8" borderId="143" xfId="11" applyFont="1" applyFill="1" applyBorder="1">
      <alignment horizontal="left" vertical="center" wrapText="1" indent="1"/>
    </xf>
    <xf numFmtId="0" fontId="7" fillId="8" borderId="144" xfId="30" applyFont="1" applyFill="1" applyBorder="1">
      <alignment horizontal="right" vertical="center" wrapText="1" indent="1" readingOrder="2"/>
    </xf>
    <xf numFmtId="165" fontId="7" fillId="7" borderId="145" xfId="12" applyNumberFormat="1" applyFont="1" applyFill="1" applyBorder="1">
      <alignment horizontal="right" vertical="center" indent="1"/>
    </xf>
    <xf numFmtId="0" fontId="34" fillId="7" borderId="146" xfId="11" applyFont="1" applyFill="1" applyBorder="1">
      <alignment horizontal="left" vertical="center" wrapText="1" indent="1"/>
    </xf>
    <xf numFmtId="165" fontId="7" fillId="7" borderId="147" xfId="12" applyNumberFormat="1" applyFont="1" applyFill="1" applyBorder="1">
      <alignment horizontal="right" vertical="center" indent="1"/>
    </xf>
    <xf numFmtId="0" fontId="7" fillId="7" borderId="148" xfId="30" applyFont="1" applyFill="1" applyBorder="1">
      <alignment horizontal="right" vertical="center" wrapText="1" indent="1" readingOrder="2"/>
    </xf>
    <xf numFmtId="0" fontId="21" fillId="8" borderId="72" xfId="7" applyFont="1" applyFill="1" applyBorder="1" applyAlignment="1">
      <alignment horizontal="center" vertical="center"/>
    </xf>
    <xf numFmtId="165" fontId="26" fillId="8" borderId="30" xfId="7" applyNumberFormat="1" applyFont="1" applyFill="1" applyBorder="1" applyAlignment="1">
      <alignment horizontal="right" vertical="center" indent="1"/>
    </xf>
    <xf numFmtId="0" fontId="7" fillId="8" borderId="71" xfId="7" applyFont="1" applyFill="1" applyBorder="1" applyAlignment="1">
      <alignment horizontal="center" vertical="center"/>
    </xf>
    <xf numFmtId="0" fontId="34" fillId="8" borderId="146" xfId="11" applyFont="1" applyFill="1" applyBorder="1">
      <alignment horizontal="left" vertical="center" wrapText="1" indent="1"/>
    </xf>
    <xf numFmtId="165" fontId="7" fillId="8" borderId="29" xfId="12" applyNumberFormat="1" applyFont="1" applyFill="1" applyBorder="1">
      <alignment horizontal="right" vertical="center" indent="1"/>
    </xf>
    <xf numFmtId="0" fontId="7" fillId="8" borderId="148" xfId="30" applyFont="1" applyFill="1" applyBorder="1">
      <alignment horizontal="right" vertical="center" wrapText="1" indent="1" readingOrder="2"/>
    </xf>
    <xf numFmtId="0" fontId="21" fillId="7" borderId="72" xfId="7" applyFont="1" applyFill="1" applyBorder="1" applyAlignment="1">
      <alignment horizontal="center" vertical="center"/>
    </xf>
    <xf numFmtId="165" fontId="26" fillId="7" borderId="30" xfId="7" applyNumberFormat="1" applyFont="1" applyFill="1" applyBorder="1" applyAlignment="1">
      <alignment horizontal="right" vertical="center" indent="1"/>
    </xf>
    <xf numFmtId="0" fontId="7" fillId="7" borderId="71" xfId="7" applyFont="1" applyFill="1" applyBorder="1" applyAlignment="1">
      <alignment horizontal="center" vertical="center"/>
    </xf>
    <xf numFmtId="0" fontId="7" fillId="8" borderId="0" xfId="3" applyFont="1" applyFill="1">
      <alignment horizontal="left" vertical="center"/>
    </xf>
    <xf numFmtId="0" fontId="15" fillId="8" borderId="26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/>
    </xf>
    <xf numFmtId="0" fontId="35" fillId="8" borderId="0" xfId="1" applyFont="1" applyFill="1" applyAlignment="1">
      <alignment horizontal="center" vertical="center" wrapText="1"/>
    </xf>
    <xf numFmtId="0" fontId="35" fillId="8" borderId="0" xfId="1" applyFont="1" applyFill="1" applyAlignment="1">
      <alignment horizontal="center" vertical="center"/>
    </xf>
    <xf numFmtId="0" fontId="11" fillId="8" borderId="0" xfId="2" applyFont="1" applyFill="1" applyAlignment="1">
      <alignment horizontal="center" vertical="center" wrapText="1"/>
    </xf>
    <xf numFmtId="0" fontId="11" fillId="8" borderId="0" xfId="2" applyFont="1" applyFill="1" applyAlignment="1">
      <alignment horizontal="center" vertical="center"/>
    </xf>
    <xf numFmtId="0" fontId="16" fillId="8" borderId="0" xfId="2" applyFont="1" applyFill="1" applyAlignment="1">
      <alignment horizontal="center" vertical="center"/>
    </xf>
    <xf numFmtId="1" fontId="26" fillId="7" borderId="31" xfId="22" applyFont="1" applyFill="1" applyBorder="1" applyAlignment="1">
      <alignment horizontal="left" vertical="center" wrapText="1" indent="1"/>
    </xf>
    <xf numFmtId="0" fontId="13" fillId="7" borderId="99" xfId="8" applyFont="1" applyFill="1" applyBorder="1" applyAlignment="1">
      <alignment horizontal="right" vertical="center" wrapText="1" indent="1"/>
    </xf>
    <xf numFmtId="0" fontId="13" fillId="7" borderId="100" xfId="8" applyFont="1" applyFill="1" applyBorder="1" applyAlignment="1">
      <alignment horizontal="right" vertical="center" wrapText="1" indent="1"/>
    </xf>
    <xf numFmtId="0" fontId="7" fillId="7" borderId="20" xfId="11" applyFont="1" applyFill="1" applyBorder="1" applyAlignment="1">
      <alignment horizontal="left" vertical="center" wrapText="1" indent="2" readingOrder="2"/>
    </xf>
    <xf numFmtId="0" fontId="7" fillId="7" borderId="21" xfId="11" applyFont="1" applyFill="1" applyBorder="1" applyAlignment="1">
      <alignment horizontal="left" vertical="center" wrapText="1" indent="2" readingOrder="2"/>
    </xf>
    <xf numFmtId="1" fontId="20" fillId="7" borderId="50" xfId="22" applyFont="1" applyFill="1" applyBorder="1" applyAlignment="1">
      <alignment horizontal="right" vertical="center" wrapText="1" indent="1"/>
    </xf>
    <xf numFmtId="1" fontId="20" fillId="7" borderId="29" xfId="22" applyFont="1" applyFill="1" applyBorder="1" applyAlignment="1">
      <alignment horizontal="right" vertical="center" wrapText="1" indent="1"/>
    </xf>
    <xf numFmtId="1" fontId="20" fillId="7" borderId="35" xfId="22" applyFont="1" applyFill="1" applyBorder="1" applyAlignment="1">
      <alignment horizontal="right" vertical="center" wrapText="1" indent="1"/>
    </xf>
    <xf numFmtId="0" fontId="7" fillId="8" borderId="33" xfId="11" applyFont="1" applyFill="1" applyBorder="1" applyAlignment="1">
      <alignment vertical="center" wrapText="1" readingOrder="1"/>
    </xf>
    <xf numFmtId="0" fontId="7" fillId="8" borderId="29" xfId="11" applyFont="1" applyFill="1" applyBorder="1" applyAlignment="1">
      <alignment vertical="center" wrapText="1" readingOrder="1"/>
    </xf>
    <xf numFmtId="0" fontId="7" fillId="8" borderId="19" xfId="11" applyFont="1" applyFill="1" applyBorder="1" applyAlignment="1">
      <alignment vertical="center" wrapText="1" readingOrder="1"/>
    </xf>
    <xf numFmtId="1" fontId="20" fillId="8" borderId="33" xfId="22" applyFont="1" applyFill="1" applyBorder="1" applyAlignment="1">
      <alignment horizontal="center" vertical="center" wrapText="1"/>
    </xf>
    <xf numFmtId="1" fontId="20" fillId="8" borderId="29" xfId="22" applyFont="1" applyFill="1" applyBorder="1" applyAlignment="1">
      <alignment horizontal="center" vertical="center" wrapText="1"/>
    </xf>
    <xf numFmtId="1" fontId="20" fillId="8" borderId="19" xfId="22" applyFont="1" applyFill="1" applyBorder="1" applyAlignment="1">
      <alignment horizontal="center" vertical="center" wrapText="1"/>
    </xf>
    <xf numFmtId="0" fontId="7" fillId="7" borderId="20" xfId="11" applyFont="1" applyFill="1" applyBorder="1" applyAlignment="1">
      <alignment horizontal="left" vertical="center" wrapText="1" indent="1" readingOrder="2"/>
    </xf>
    <xf numFmtId="1" fontId="20" fillId="7" borderId="19" xfId="22" applyFont="1" applyFill="1" applyBorder="1" applyAlignment="1">
      <alignment horizontal="right" vertical="center" wrapText="1" indent="1"/>
    </xf>
    <xf numFmtId="0" fontId="7" fillId="8" borderId="20" xfId="11" applyFont="1" applyFill="1" applyBorder="1" applyAlignment="1">
      <alignment horizontal="left" vertical="center" wrapText="1" indent="2" readingOrder="2"/>
    </xf>
    <xf numFmtId="1" fontId="20" fillId="8" borderId="50" xfId="22" applyFont="1" applyFill="1" applyBorder="1" applyAlignment="1">
      <alignment horizontal="right" vertical="center" wrapText="1" indent="1"/>
    </xf>
    <xf numFmtId="1" fontId="20" fillId="8" borderId="29" xfId="22" applyFont="1" applyFill="1" applyBorder="1" applyAlignment="1">
      <alignment horizontal="right" vertical="center" wrapText="1" indent="1"/>
    </xf>
    <xf numFmtId="1" fontId="20" fillId="8" borderId="19" xfId="22" applyFont="1" applyFill="1" applyBorder="1" applyAlignment="1">
      <alignment horizontal="right" vertical="center" wrapText="1" indent="1"/>
    </xf>
    <xf numFmtId="0" fontId="7" fillId="7" borderId="33" xfId="8" applyFont="1" applyFill="1" applyBorder="1" applyAlignment="1">
      <alignment horizontal="center" vertical="center" wrapText="1"/>
    </xf>
    <xf numFmtId="0" fontId="7" fillId="7" borderId="29" xfId="8" applyFont="1" applyFill="1" applyBorder="1" applyAlignment="1">
      <alignment horizontal="center" vertical="center" wrapText="1"/>
    </xf>
    <xf numFmtId="1" fontId="16" fillId="7" borderId="33" xfId="22" applyFont="1" applyFill="1" applyBorder="1" applyAlignment="1">
      <alignment horizontal="center" vertical="center"/>
    </xf>
    <xf numFmtId="1" fontId="16" fillId="7" borderId="29" xfId="22" applyFont="1" applyFill="1" applyBorder="1" applyAlignment="1">
      <alignment horizontal="center" vertical="center"/>
    </xf>
    <xf numFmtId="0" fontId="7" fillId="8" borderId="19" xfId="11" applyFont="1" applyFill="1" applyBorder="1" applyAlignment="1">
      <alignment horizontal="left" vertical="center" wrapText="1" readingOrder="1"/>
    </xf>
    <xf numFmtId="0" fontId="7" fillId="8" borderId="20" xfId="11" applyFont="1" applyFill="1" applyBorder="1" applyAlignment="1">
      <alignment horizontal="left" vertical="center" wrapText="1" readingOrder="1"/>
    </xf>
    <xf numFmtId="1" fontId="13" fillId="8" borderId="19" xfId="22" applyFont="1" applyFill="1" applyBorder="1" applyAlignment="1">
      <alignment horizontal="right" vertical="center" wrapText="1" indent="1"/>
    </xf>
    <xf numFmtId="1" fontId="13" fillId="8" borderId="20" xfId="22" applyFont="1" applyFill="1" applyBorder="1" applyAlignment="1">
      <alignment horizontal="right" vertical="center" wrapText="1" indent="1"/>
    </xf>
    <xf numFmtId="0" fontId="20" fillId="7" borderId="32" xfId="8" applyFont="1" applyFill="1" applyBorder="1" applyAlignment="1">
      <alignment horizontal="right" vertical="center" wrapText="1" indent="1"/>
    </xf>
    <xf numFmtId="0" fontId="7" fillId="7" borderId="20" xfId="11" applyFont="1" applyFill="1" applyBorder="1" applyAlignment="1">
      <alignment horizontal="left" vertical="center" wrapText="1" readingOrder="1"/>
    </xf>
    <xf numFmtId="1" fontId="13" fillId="7" borderId="20" xfId="22" applyFont="1" applyFill="1" applyBorder="1" applyAlignment="1">
      <alignment horizontal="right" vertical="center" wrapText="1" indent="1"/>
    </xf>
    <xf numFmtId="0" fontId="7" fillId="7" borderId="50" xfId="11" applyFont="1" applyFill="1" applyBorder="1" applyAlignment="1">
      <alignment horizontal="left" vertical="center" wrapText="1" readingOrder="1"/>
    </xf>
    <xf numFmtId="0" fontId="7" fillId="7" borderId="29" xfId="11" applyFont="1" applyFill="1" applyBorder="1" applyAlignment="1">
      <alignment horizontal="left" vertical="center" wrapText="1" readingOrder="1"/>
    </xf>
    <xf numFmtId="0" fontId="7" fillId="7" borderId="35" xfId="11" applyFont="1" applyFill="1" applyBorder="1" applyAlignment="1">
      <alignment horizontal="left" vertical="center" wrapText="1" readingOrder="1"/>
    </xf>
    <xf numFmtId="1" fontId="13" fillId="7" borderId="21" xfId="22" applyFont="1" applyFill="1" applyBorder="1" applyAlignment="1">
      <alignment horizontal="right" vertical="center" wrapText="1" indent="1"/>
    </xf>
    <xf numFmtId="1" fontId="21" fillId="7" borderId="36" xfId="6" applyFont="1" applyFill="1" applyBorder="1">
      <alignment horizontal="left" vertical="center" wrapText="1"/>
    </xf>
    <xf numFmtId="1" fontId="21" fillId="7" borderId="101" xfId="6" applyFont="1" applyFill="1" applyBorder="1">
      <alignment horizontal="left" vertical="center" wrapText="1"/>
    </xf>
    <xf numFmtId="0" fontId="7" fillId="7" borderId="22" xfId="7" applyFont="1" applyFill="1" applyBorder="1" applyAlignment="1">
      <alignment horizontal="center" vertical="center" wrapText="1"/>
    </xf>
    <xf numFmtId="0" fontId="7" fillId="7" borderId="22" xfId="8" applyFont="1" applyFill="1" applyBorder="1" applyAlignment="1">
      <alignment horizontal="center" vertical="center" wrapText="1"/>
    </xf>
    <xf numFmtId="0" fontId="7" fillId="7" borderId="37" xfId="9" applyFont="1" applyFill="1" applyBorder="1">
      <alignment horizontal="right" vertical="center" wrapText="1"/>
    </xf>
    <xf numFmtId="0" fontId="7" fillId="7" borderId="103" xfId="9" applyFont="1" applyFill="1" applyBorder="1">
      <alignment horizontal="right" vertical="center" wrapText="1"/>
    </xf>
    <xf numFmtId="0" fontId="35" fillId="8" borderId="0" xfId="17" applyFont="1" applyFill="1" applyAlignment="1">
      <alignment horizontal="center" vertical="center"/>
    </xf>
    <xf numFmtId="0" fontId="11" fillId="8" borderId="0" xfId="19" applyFont="1" applyFill="1" applyAlignment="1">
      <alignment horizontal="center" vertical="center"/>
    </xf>
    <xf numFmtId="1" fontId="6" fillId="7" borderId="149" xfId="6" applyFont="1" applyFill="1" applyBorder="1">
      <alignment horizontal="left" vertical="center" wrapText="1"/>
    </xf>
    <xf numFmtId="1" fontId="6" fillId="7" borderId="150" xfId="6" applyFont="1" applyFill="1" applyBorder="1">
      <alignment horizontal="left" vertical="center" wrapText="1"/>
    </xf>
    <xf numFmtId="0" fontId="16" fillId="7" borderId="22" xfId="7" applyFont="1" applyFill="1" applyBorder="1" applyAlignment="1">
      <alignment horizontal="center" vertical="center" wrapText="1"/>
    </xf>
    <xf numFmtId="0" fontId="16" fillId="7" borderId="22" xfId="8" applyFont="1" applyFill="1" applyBorder="1" applyAlignment="1">
      <alignment horizontal="center" vertical="center" wrapText="1"/>
    </xf>
    <xf numFmtId="0" fontId="16" fillId="7" borderId="37" xfId="9" applyFont="1" applyFill="1" applyBorder="1">
      <alignment horizontal="right" vertical="center" wrapText="1"/>
    </xf>
    <xf numFmtId="0" fontId="16" fillId="7" borderId="103" xfId="9" applyFont="1" applyFill="1" applyBorder="1">
      <alignment horizontal="right" vertical="center" wrapText="1"/>
    </xf>
    <xf numFmtId="0" fontId="24" fillId="0" borderId="0" xfId="4" applyFont="1" applyBorder="1" applyAlignment="1">
      <alignment horizontal="right" vertical="center" readingOrder="2"/>
    </xf>
    <xf numFmtId="0" fontId="10" fillId="0" borderId="0" xfId="4" applyFont="1" applyAlignment="1">
      <alignment horizontal="left" vertical="center"/>
    </xf>
    <xf numFmtId="1" fontId="6" fillId="7" borderId="36" xfId="6" applyFont="1" applyFill="1" applyBorder="1">
      <alignment horizontal="left" vertical="center" wrapText="1"/>
    </xf>
    <xf numFmtId="1" fontId="6" fillId="7" borderId="101" xfId="6" applyFont="1" applyFill="1" applyBorder="1">
      <alignment horizontal="left" vertical="center" wrapText="1"/>
    </xf>
    <xf numFmtId="0" fontId="16" fillId="7" borderId="24" xfId="8" applyFont="1" applyFill="1" applyBorder="1" applyAlignment="1">
      <alignment horizontal="center" vertical="center" wrapText="1"/>
    </xf>
    <xf numFmtId="0" fontId="16" fillId="7" borderId="25" xfId="8" applyFont="1" applyFill="1" applyBorder="1" applyAlignment="1">
      <alignment horizontal="center" vertical="center" wrapText="1"/>
    </xf>
    <xf numFmtId="0" fontId="16" fillId="7" borderId="23" xfId="8" applyFont="1" applyFill="1" applyBorder="1" applyAlignment="1">
      <alignment horizontal="center" vertical="center" wrapText="1"/>
    </xf>
    <xf numFmtId="0" fontId="16" fillId="7" borderId="23" xfId="7" applyFont="1" applyFill="1" applyBorder="1" applyAlignment="1">
      <alignment horizontal="center" vertical="center" wrapText="1"/>
    </xf>
    <xf numFmtId="0" fontId="16" fillId="7" borderId="24" xfId="7" applyFont="1" applyFill="1" applyBorder="1" applyAlignment="1">
      <alignment horizontal="center" vertical="center" wrapText="1"/>
    </xf>
    <xf numFmtId="0" fontId="16" fillId="7" borderId="25" xfId="7" applyFont="1" applyFill="1" applyBorder="1" applyAlignment="1">
      <alignment horizontal="center" vertical="center" wrapText="1"/>
    </xf>
    <xf numFmtId="1" fontId="6" fillId="7" borderId="38" xfId="6" applyFont="1" applyFill="1" applyBorder="1">
      <alignment horizontal="left" vertical="center" wrapText="1"/>
    </xf>
    <xf numFmtId="0" fontId="16" fillId="7" borderId="39" xfId="9" applyFont="1" applyFill="1" applyBorder="1">
      <alignment horizontal="right" vertical="center" wrapText="1"/>
    </xf>
    <xf numFmtId="0" fontId="7" fillId="8" borderId="20" xfId="11" applyFont="1" applyFill="1" applyBorder="1">
      <alignment horizontal="left" vertical="center" wrapText="1" indent="1"/>
    </xf>
    <xf numFmtId="0" fontId="7" fillId="8" borderId="50" xfId="11" applyFont="1" applyFill="1" applyBorder="1">
      <alignment horizontal="left" vertical="center" wrapText="1" indent="1"/>
    </xf>
    <xf numFmtId="0" fontId="26" fillId="8" borderId="20" xfId="16" applyFont="1" applyFill="1" applyBorder="1">
      <alignment horizontal="right" vertical="center" wrapText="1" indent="1" readingOrder="2"/>
    </xf>
    <xf numFmtId="0" fontId="26" fillId="8" borderId="50" xfId="16" applyFont="1" applyFill="1" applyBorder="1">
      <alignment horizontal="right" vertical="center" wrapText="1" indent="1" readingOrder="2"/>
    </xf>
    <xf numFmtId="0" fontId="35" fillId="8" borderId="0" xfId="17" applyFont="1" applyFill="1" applyAlignment="1">
      <alignment horizontal="center"/>
    </xf>
    <xf numFmtId="0" fontId="11" fillId="8" borderId="0" xfId="19" applyFont="1" applyFill="1" applyAlignment="1">
      <alignment horizontal="center"/>
    </xf>
    <xf numFmtId="0" fontId="7" fillId="8" borderId="19" xfId="11" applyFont="1" applyFill="1" applyBorder="1">
      <alignment horizontal="left" vertical="center" wrapText="1" indent="1"/>
    </xf>
    <xf numFmtId="0" fontId="26" fillId="8" borderId="19" xfId="16" applyFont="1" applyFill="1" applyBorder="1">
      <alignment horizontal="right" vertical="center" wrapText="1" indent="1" readingOrder="2"/>
    </xf>
    <xf numFmtId="0" fontId="6" fillId="7" borderId="20" xfId="11" applyFont="1" applyFill="1" applyBorder="1">
      <alignment horizontal="left" vertical="center" wrapText="1" indent="1"/>
    </xf>
    <xf numFmtId="0" fontId="26" fillId="7" borderId="20" xfId="16" applyFont="1" applyFill="1" applyBorder="1">
      <alignment horizontal="right" vertical="center" wrapText="1" indent="1" readingOrder="2"/>
    </xf>
    <xf numFmtId="0" fontId="7" fillId="7" borderId="33" xfId="11" applyFont="1" applyFill="1" applyBorder="1" applyAlignment="1">
      <alignment horizontal="center" vertical="center" wrapText="1"/>
    </xf>
    <xf numFmtId="0" fontId="7" fillId="7" borderId="29" xfId="11" applyFont="1" applyFill="1" applyBorder="1" applyAlignment="1">
      <alignment horizontal="center" vertical="center" wrapText="1"/>
    </xf>
    <xf numFmtId="0" fontId="7" fillId="7" borderId="35" xfId="11" applyFont="1" applyFill="1" applyBorder="1" applyAlignment="1">
      <alignment horizontal="center" vertical="center" wrapText="1"/>
    </xf>
    <xf numFmtId="0" fontId="13" fillId="7" borderId="33" xfId="16" applyFont="1" applyFill="1" applyBorder="1" applyAlignment="1">
      <alignment horizontal="center" vertical="center" wrapText="1" readingOrder="2"/>
    </xf>
    <xf numFmtId="0" fontId="13" fillId="7" borderId="29" xfId="16" applyFont="1" applyFill="1" applyBorder="1" applyAlignment="1">
      <alignment horizontal="center" vertical="center" wrapText="1" readingOrder="2"/>
    </xf>
    <xf numFmtId="0" fontId="13" fillId="7" borderId="35" xfId="16" applyFont="1" applyFill="1" applyBorder="1" applyAlignment="1">
      <alignment horizontal="center" vertical="center" wrapText="1" readingOrder="2"/>
    </xf>
    <xf numFmtId="0" fontId="7" fillId="7" borderId="20" xfId="11" applyFont="1" applyFill="1" applyBorder="1">
      <alignment horizontal="left" vertical="center" wrapText="1" indent="1"/>
    </xf>
    <xf numFmtId="0" fontId="35" fillId="8" borderId="0" xfId="17" applyFont="1" applyFill="1" applyAlignment="1">
      <alignment horizontal="center" wrapText="1"/>
    </xf>
    <xf numFmtId="0" fontId="11" fillId="8" borderId="0" xfId="19" applyFont="1" applyFill="1" applyAlignment="1">
      <alignment horizontal="center" wrapText="1"/>
    </xf>
    <xf numFmtId="0" fontId="6" fillId="7" borderId="59" xfId="8" applyFont="1" applyFill="1" applyBorder="1" applyAlignment="1">
      <alignment horizontal="center" vertical="center" wrapText="1" readingOrder="1"/>
    </xf>
    <xf numFmtId="0" fontId="6" fillId="7" borderId="61" xfId="8" applyFont="1" applyFill="1" applyBorder="1" applyAlignment="1">
      <alignment horizontal="center" vertical="center" wrapText="1" readingOrder="1"/>
    </xf>
    <xf numFmtId="0" fontId="7" fillId="7" borderId="68" xfId="8" applyFont="1" applyFill="1" applyBorder="1">
      <alignment horizontal="center" vertical="center" wrapText="1"/>
    </xf>
    <xf numFmtId="0" fontId="7" fillId="7" borderId="22" xfId="8" applyFont="1" applyFill="1" applyBorder="1">
      <alignment horizontal="center" vertical="center" wrapText="1"/>
    </xf>
    <xf numFmtId="0" fontId="7" fillId="7" borderId="69" xfId="8" applyFont="1" applyFill="1" applyBorder="1">
      <alignment horizontal="center" vertical="center" wrapText="1"/>
    </xf>
    <xf numFmtId="0" fontId="26" fillId="7" borderId="60" xfId="8" applyFont="1" applyFill="1" applyBorder="1" applyAlignment="1">
      <alignment horizontal="center" vertical="center" wrapText="1" readingOrder="1"/>
    </xf>
    <xf numFmtId="0" fontId="26" fillId="7" borderId="62" xfId="8" applyFont="1" applyFill="1" applyBorder="1" applyAlignment="1">
      <alignment horizontal="center" vertical="center" wrapText="1" readingOrder="1"/>
    </xf>
    <xf numFmtId="0" fontId="21" fillId="7" borderId="68" xfId="8" applyFont="1" applyFill="1" applyBorder="1">
      <alignment horizontal="center" vertical="center" wrapText="1"/>
    </xf>
    <xf numFmtId="0" fontId="21" fillId="7" borderId="34" xfId="8" applyFont="1" applyFill="1" applyBorder="1" applyAlignment="1">
      <alignment horizontal="center" vertical="center" wrapText="1"/>
    </xf>
    <xf numFmtId="0" fontId="21" fillId="7" borderId="21" xfId="8" applyFont="1" applyFill="1" applyBorder="1" applyAlignment="1">
      <alignment horizontal="center" vertical="center" wrapText="1"/>
    </xf>
    <xf numFmtId="0" fontId="7" fillId="7" borderId="30" xfId="7" applyFont="1" applyFill="1" applyBorder="1" applyAlignment="1">
      <alignment horizontal="center" vertical="center"/>
    </xf>
    <xf numFmtId="0" fontId="7" fillId="7" borderId="30" xfId="8" applyFont="1" applyFill="1" applyBorder="1">
      <alignment horizontal="center" vertical="center" wrapText="1"/>
    </xf>
    <xf numFmtId="1" fontId="7" fillId="7" borderId="34" xfId="22" applyFont="1" applyFill="1" applyBorder="1" applyAlignment="1">
      <alignment horizontal="center" vertical="center" wrapText="1"/>
    </xf>
    <xf numFmtId="1" fontId="7" fillId="7" borderId="21" xfId="22" applyFont="1" applyFill="1" applyBorder="1" applyAlignment="1">
      <alignment horizontal="center" vertical="center" wrapText="1"/>
    </xf>
    <xf numFmtId="0" fontId="7" fillId="8" borderId="40" xfId="11" applyFont="1" applyFill="1" applyBorder="1">
      <alignment horizontal="left" vertical="center" wrapText="1" indent="1"/>
    </xf>
    <xf numFmtId="0" fontId="7" fillId="8" borderId="42" xfId="11" applyFont="1" applyFill="1" applyBorder="1">
      <alignment horizontal="left" vertical="center" wrapText="1" indent="1"/>
    </xf>
    <xf numFmtId="0" fontId="16" fillId="8" borderId="41" xfId="16" applyFont="1" applyFill="1" applyBorder="1">
      <alignment horizontal="right" vertical="center" wrapText="1" indent="1" readingOrder="2"/>
    </xf>
    <xf numFmtId="0" fontId="16" fillId="8" borderId="43" xfId="16" applyFont="1" applyFill="1" applyBorder="1">
      <alignment horizontal="right" vertical="center" wrapText="1" indent="1" readingOrder="2"/>
    </xf>
    <xf numFmtId="0" fontId="7" fillId="7" borderId="42" xfId="11" applyFont="1" applyFill="1" applyBorder="1">
      <alignment horizontal="left" vertical="center" wrapText="1" indent="1"/>
    </xf>
    <xf numFmtId="0" fontId="16" fillId="7" borderId="43" xfId="16" applyFont="1" applyFill="1" applyBorder="1">
      <alignment horizontal="right" vertical="center" wrapText="1" indent="1" readingOrder="2"/>
    </xf>
    <xf numFmtId="0" fontId="7" fillId="8" borderId="63" xfId="11" applyFont="1" applyFill="1" applyBorder="1">
      <alignment horizontal="left" vertical="center" wrapText="1" indent="1"/>
    </xf>
    <xf numFmtId="0" fontId="16" fillId="8" borderId="64" xfId="16" applyFont="1" applyFill="1" applyBorder="1">
      <alignment horizontal="right" vertical="center" wrapText="1" indent="1" readingOrder="2"/>
    </xf>
    <xf numFmtId="0" fontId="7" fillId="7" borderId="54" xfId="7" applyFont="1" applyFill="1" applyBorder="1" applyAlignment="1">
      <alignment horizontal="center" vertical="center"/>
    </xf>
    <xf numFmtId="0" fontId="7" fillId="7" borderId="42" xfId="7" applyFont="1" applyFill="1" applyBorder="1" applyAlignment="1">
      <alignment horizontal="center" vertical="center"/>
    </xf>
    <xf numFmtId="0" fontId="7" fillId="7" borderId="44" xfId="7" applyFont="1" applyFill="1" applyBorder="1" applyAlignment="1">
      <alignment horizontal="center" vertical="center"/>
    </xf>
    <xf numFmtId="0" fontId="26" fillId="7" borderId="65" xfId="7" applyFont="1" applyFill="1" applyBorder="1" applyAlignment="1">
      <alignment horizontal="center" vertical="center"/>
    </xf>
    <xf numFmtId="0" fontId="26" fillId="7" borderId="66" xfId="7" applyFont="1" applyFill="1" applyBorder="1" applyAlignment="1">
      <alignment horizontal="center" vertical="center"/>
    </xf>
    <xf numFmtId="0" fontId="26" fillId="7" borderId="67" xfId="7" applyFont="1" applyFill="1" applyBorder="1" applyAlignment="1">
      <alignment horizontal="center" vertical="center"/>
    </xf>
    <xf numFmtId="0" fontId="21" fillId="7" borderId="33" xfId="8" applyFont="1" applyFill="1" applyBorder="1" applyAlignment="1">
      <alignment horizontal="center" vertical="center" wrapText="1" readingOrder="1"/>
    </xf>
    <xf numFmtId="0" fontId="21" fillId="7" borderId="35" xfId="8" applyFont="1" applyFill="1" applyBorder="1" applyAlignment="1">
      <alignment horizontal="center" vertical="center" wrapText="1" readingOrder="1"/>
    </xf>
    <xf numFmtId="0" fontId="7" fillId="7" borderId="71" xfId="8" applyFont="1" applyFill="1" applyBorder="1" applyAlignment="1">
      <alignment horizontal="center" vertical="center" wrapText="1"/>
    </xf>
    <xf numFmtId="0" fontId="7" fillId="7" borderId="24" xfId="8" applyFont="1" applyFill="1" applyBorder="1" applyAlignment="1">
      <alignment horizontal="center" vertical="center" wrapText="1"/>
    </xf>
    <xf numFmtId="0" fontId="7" fillId="7" borderId="72" xfId="8" applyFont="1" applyFill="1" applyBorder="1" applyAlignment="1">
      <alignment horizontal="center" vertical="center" wrapText="1"/>
    </xf>
    <xf numFmtId="0" fontId="26" fillId="7" borderId="33" xfId="8" applyFont="1" applyFill="1" applyBorder="1" applyAlignment="1">
      <alignment horizontal="center" vertical="center" wrapText="1" readingOrder="1"/>
    </xf>
    <xf numFmtId="0" fontId="26" fillId="7" borderId="35" xfId="8" applyFont="1" applyFill="1" applyBorder="1" applyAlignment="1">
      <alignment horizontal="center" vertical="center" wrapText="1" readingOrder="1"/>
    </xf>
    <xf numFmtId="0" fontId="7" fillId="7" borderId="68" xfId="8" applyFont="1" applyFill="1" applyBorder="1" applyAlignment="1">
      <alignment horizontal="center" vertical="center" wrapText="1"/>
    </xf>
    <xf numFmtId="0" fontId="7" fillId="7" borderId="25" xfId="8" applyFont="1" applyFill="1" applyBorder="1" applyAlignment="1">
      <alignment horizontal="center" vertical="center" wrapText="1"/>
    </xf>
    <xf numFmtId="0" fontId="7" fillId="7" borderId="23" xfId="8" applyFont="1" applyFill="1" applyBorder="1" applyAlignment="1">
      <alignment horizontal="center" vertical="center" wrapText="1"/>
    </xf>
    <xf numFmtId="0" fontId="7" fillId="7" borderId="23" xfId="8" applyFont="1" applyFill="1" applyBorder="1" applyAlignment="1">
      <alignment horizontal="center" vertical="top" wrapText="1"/>
    </xf>
    <xf numFmtId="0" fontId="7" fillId="7" borderId="24" xfId="8" applyFont="1" applyFill="1" applyBorder="1" applyAlignment="1">
      <alignment horizontal="center" vertical="top" wrapText="1"/>
    </xf>
    <xf numFmtId="0" fontId="7" fillId="7" borderId="25" xfId="8" applyFont="1" applyFill="1" applyBorder="1" applyAlignment="1">
      <alignment horizontal="center" vertical="top" wrapText="1"/>
    </xf>
    <xf numFmtId="0" fontId="21" fillId="7" borderId="55" xfId="8" applyFont="1" applyFill="1" applyBorder="1" applyAlignment="1">
      <alignment horizontal="left" vertical="center" wrapText="1" readingOrder="1"/>
    </xf>
    <xf numFmtId="0" fontId="21" fillId="7" borderId="56" xfId="8" applyFont="1" applyFill="1" applyBorder="1" applyAlignment="1">
      <alignment horizontal="left" vertical="center" wrapText="1" readingOrder="1"/>
    </xf>
    <xf numFmtId="0" fontId="26" fillId="7" borderId="57" xfId="8" applyFont="1" applyFill="1" applyBorder="1" applyAlignment="1">
      <alignment horizontal="right" vertical="center" wrapText="1" readingOrder="2"/>
    </xf>
    <xf numFmtId="0" fontId="26" fillId="7" borderId="58" xfId="8" applyFont="1" applyFill="1" applyBorder="1" applyAlignment="1">
      <alignment horizontal="right" vertical="center" wrapText="1" readingOrder="2"/>
    </xf>
    <xf numFmtId="0" fontId="21" fillId="7" borderId="59" xfId="8" applyFont="1" applyFill="1" applyBorder="1" applyAlignment="1">
      <alignment horizontal="center" vertical="center" wrapText="1" readingOrder="1"/>
    </xf>
    <xf numFmtId="0" fontId="21" fillId="7" borderId="61" xfId="8" applyFont="1" applyFill="1" applyBorder="1" applyAlignment="1">
      <alignment horizontal="center" vertical="center" wrapText="1" readingOrder="1"/>
    </xf>
    <xf numFmtId="0" fontId="7" fillId="7" borderId="68" xfId="8" applyFont="1" applyFill="1" applyBorder="1" applyAlignment="1">
      <alignment horizontal="center" vertical="center" wrapText="1" readingOrder="1"/>
    </xf>
    <xf numFmtId="0" fontId="7" fillId="7" borderId="22" xfId="8" applyFont="1" applyFill="1" applyBorder="1" applyAlignment="1">
      <alignment horizontal="center" vertical="center" wrapText="1" readingOrder="1"/>
    </xf>
    <xf numFmtId="0" fontId="7" fillId="7" borderId="69" xfId="8" applyFont="1" applyFill="1" applyBorder="1" applyAlignment="1">
      <alignment horizontal="center" vertical="center" wrapText="1" readingOrder="1"/>
    </xf>
    <xf numFmtId="0" fontId="7" fillId="7" borderId="60" xfId="8" applyFont="1" applyFill="1" applyBorder="1" applyAlignment="1">
      <alignment horizontal="center" vertical="center" wrapText="1" readingOrder="2"/>
    </xf>
    <xf numFmtId="0" fontId="7" fillId="7" borderId="62" xfId="8" applyFont="1" applyFill="1" applyBorder="1" applyAlignment="1">
      <alignment horizontal="center" vertical="center" wrapText="1" readingOrder="2"/>
    </xf>
    <xf numFmtId="0" fontId="26" fillId="7" borderId="68" xfId="8" applyFont="1" applyFill="1" applyBorder="1" applyAlignment="1">
      <alignment horizontal="center" vertical="center" wrapText="1" readingOrder="1"/>
    </xf>
    <xf numFmtId="0" fontId="26" fillId="7" borderId="22" xfId="8" applyFont="1" applyFill="1" applyBorder="1" applyAlignment="1">
      <alignment horizontal="center" vertical="center" wrapText="1" readingOrder="1"/>
    </xf>
    <xf numFmtId="0" fontId="26" fillId="7" borderId="69" xfId="8" applyFont="1" applyFill="1" applyBorder="1" applyAlignment="1">
      <alignment horizontal="center" vertical="center" wrapText="1" readingOrder="1"/>
    </xf>
    <xf numFmtId="0" fontId="26" fillId="7" borderId="60" xfId="8" applyFont="1" applyFill="1" applyBorder="1" applyAlignment="1">
      <alignment horizontal="center" vertical="center" wrapText="1" readingOrder="2"/>
    </xf>
    <xf numFmtId="0" fontId="26" fillId="7" borderId="62" xfId="8" applyFont="1" applyFill="1" applyBorder="1" applyAlignment="1">
      <alignment horizontal="center" vertical="center" wrapText="1" readingOrder="2"/>
    </xf>
    <xf numFmtId="0" fontId="16" fillId="8" borderId="0" xfId="19" applyFont="1" applyFill="1" applyAlignment="1">
      <alignment horizontal="center"/>
    </xf>
    <xf numFmtId="0" fontId="7" fillId="7" borderId="30" xfId="8" applyFont="1" applyFill="1" applyBorder="1" applyAlignment="1">
      <alignment horizontal="center" vertical="center" wrapText="1" readingOrder="1"/>
    </xf>
    <xf numFmtId="1" fontId="26" fillId="7" borderId="34" xfId="22" applyFont="1" applyFill="1" applyBorder="1" applyAlignment="1">
      <alignment horizontal="center" vertical="center" wrapText="1" readingOrder="2"/>
    </xf>
    <xf numFmtId="1" fontId="26" fillId="7" borderId="21" xfId="22" applyFont="1" applyFill="1" applyBorder="1" applyAlignment="1">
      <alignment horizontal="center" vertical="center" wrapText="1" readingOrder="2"/>
    </xf>
    <xf numFmtId="0" fontId="15" fillId="8" borderId="0" xfId="17" applyFont="1" applyFill="1" applyAlignment="1">
      <alignment horizontal="center" wrapText="1"/>
    </xf>
    <xf numFmtId="0" fontId="7" fillId="7" borderId="71" xfId="8" applyFont="1" applyFill="1" applyBorder="1" applyAlignment="1">
      <alignment horizontal="center" vertical="center" wrapText="1" readingOrder="1"/>
    </xf>
    <xf numFmtId="0" fontId="7" fillId="7" borderId="24" xfId="8" applyFont="1" applyFill="1" applyBorder="1" applyAlignment="1">
      <alignment horizontal="center" vertical="center" wrapText="1" readingOrder="1"/>
    </xf>
    <xf numFmtId="0" fontId="7" fillId="7" borderId="72" xfId="8" applyFont="1" applyFill="1" applyBorder="1" applyAlignment="1">
      <alignment horizontal="center" vertical="center" wrapText="1" readingOrder="1"/>
    </xf>
    <xf numFmtId="0" fontId="35" fillId="8" borderId="0" xfId="1" applyFont="1" applyFill="1" applyAlignment="1">
      <alignment horizontal="center" wrapText="1"/>
    </xf>
    <xf numFmtId="0" fontId="11" fillId="8" borderId="0" xfId="2" applyFont="1" applyFill="1" applyAlignment="1">
      <alignment horizontal="center" wrapText="1"/>
    </xf>
    <xf numFmtId="0" fontId="11" fillId="8" borderId="0" xfId="2" applyFont="1" applyFill="1" applyAlignment="1">
      <alignment horizontal="center"/>
    </xf>
    <xf numFmtId="0" fontId="26" fillId="7" borderId="34" xfId="7" applyFont="1" applyFill="1" applyBorder="1" applyAlignment="1">
      <alignment horizontal="center" vertical="center" wrapText="1"/>
    </xf>
    <xf numFmtId="0" fontId="26" fillId="7" borderId="21" xfId="7" applyFont="1" applyFill="1" applyBorder="1" applyAlignment="1">
      <alignment horizontal="center" vertical="center" wrapText="1"/>
    </xf>
    <xf numFmtId="0" fontId="26" fillId="7" borderId="33" xfId="8" applyFont="1" applyFill="1" applyBorder="1" applyAlignment="1">
      <alignment horizontal="center" vertical="center" wrapText="1"/>
    </xf>
    <xf numFmtId="0" fontId="7" fillId="7" borderId="34" xfId="7" applyFont="1" applyFill="1" applyBorder="1" applyAlignment="1">
      <alignment horizontal="center" vertical="center" wrapText="1"/>
    </xf>
    <xf numFmtId="0" fontId="7" fillId="7" borderId="21" xfId="7" applyFont="1" applyFill="1" applyBorder="1" applyAlignment="1">
      <alignment horizontal="center" vertical="center" wrapText="1"/>
    </xf>
    <xf numFmtId="0" fontId="7" fillId="7" borderId="34" xfId="8" applyFont="1" applyFill="1" applyBorder="1" applyAlignment="1">
      <alignment horizontal="center" vertical="center" wrapText="1"/>
    </xf>
    <xf numFmtId="0" fontId="7" fillId="7" borderId="21" xfId="8" applyFont="1" applyFill="1" applyBorder="1" applyAlignment="1">
      <alignment horizontal="center" vertical="center" wrapText="1"/>
    </xf>
    <xf numFmtId="0" fontId="21" fillId="7" borderId="34" xfId="8" applyFont="1" applyFill="1" applyBorder="1">
      <alignment horizontal="center" vertical="center" wrapText="1"/>
    </xf>
    <xf numFmtId="0" fontId="21" fillId="7" borderId="118" xfId="8" applyFont="1" applyFill="1" applyBorder="1">
      <alignment horizontal="center" vertical="center" wrapText="1"/>
    </xf>
    <xf numFmtId="0" fontId="7" fillId="7" borderId="30" xfId="7" applyFont="1" applyFill="1" applyBorder="1" applyAlignment="1">
      <alignment horizontal="center" vertical="center" wrapText="1"/>
    </xf>
    <xf numFmtId="0" fontId="7" fillId="7" borderId="30" xfId="8" applyFont="1" applyFill="1" applyBorder="1" applyAlignment="1">
      <alignment horizontal="center" vertical="center" wrapText="1"/>
    </xf>
    <xf numFmtId="1" fontId="7" fillId="7" borderId="34" xfId="22" applyFont="1" applyFill="1" applyBorder="1">
      <alignment horizontal="center" vertical="center"/>
    </xf>
    <xf numFmtId="1" fontId="7" fillId="7" borderId="118" xfId="22" applyFont="1" applyFill="1" applyBorder="1">
      <alignment horizontal="center" vertical="center"/>
    </xf>
    <xf numFmtId="0" fontId="21" fillId="10" borderId="76" xfId="0" applyFont="1" applyFill="1" applyBorder="1" applyAlignment="1">
      <alignment horizontal="left" vertical="center" wrapText="1" indent="1"/>
    </xf>
    <xf numFmtId="0" fontId="21" fillId="10" borderId="74" xfId="0" applyFont="1" applyFill="1" applyBorder="1" applyAlignment="1">
      <alignment horizontal="left" vertical="center" wrapText="1" indent="1"/>
    </xf>
    <xf numFmtId="0" fontId="21" fillId="10" borderId="77" xfId="0" applyFont="1" applyFill="1" applyBorder="1" applyAlignment="1">
      <alignment horizontal="left" vertical="center" wrapText="1" indent="1"/>
    </xf>
    <xf numFmtId="0" fontId="26" fillId="7" borderId="81" xfId="16" applyFont="1" applyFill="1" applyBorder="1">
      <alignment horizontal="right" vertical="center" wrapText="1" indent="1" readingOrder="2"/>
    </xf>
    <xf numFmtId="0" fontId="21" fillId="10" borderId="79" xfId="0" applyFont="1" applyFill="1" applyBorder="1" applyAlignment="1">
      <alignment horizontal="left" vertical="center" wrapText="1" indent="1"/>
    </xf>
    <xf numFmtId="0" fontId="21" fillId="10" borderId="80" xfId="0" applyFont="1" applyFill="1" applyBorder="1" applyAlignment="1">
      <alignment horizontal="left" vertical="center" wrapText="1" indent="1"/>
    </xf>
    <xf numFmtId="0" fontId="21" fillId="10" borderId="85" xfId="0" applyFont="1" applyFill="1" applyBorder="1" applyAlignment="1">
      <alignment horizontal="left" vertical="center" wrapText="1" indent="1"/>
    </xf>
    <xf numFmtId="0" fontId="21" fillId="9" borderId="75" xfId="0" applyFont="1" applyFill="1" applyBorder="1" applyAlignment="1">
      <alignment horizontal="left" vertical="center" wrapText="1" indent="1"/>
    </xf>
    <xf numFmtId="0" fontId="21" fillId="9" borderId="74" xfId="0" applyFont="1" applyFill="1" applyBorder="1" applyAlignment="1">
      <alignment horizontal="left" vertical="center" wrapText="1" indent="1"/>
    </xf>
    <xf numFmtId="0" fontId="21" fillId="9" borderId="73" xfId="0" applyFont="1" applyFill="1" applyBorder="1" applyAlignment="1">
      <alignment horizontal="left" vertical="center" wrapText="1" indent="1"/>
    </xf>
    <xf numFmtId="0" fontId="21" fillId="10" borderId="73" xfId="0" applyFont="1" applyFill="1" applyBorder="1" applyAlignment="1">
      <alignment horizontal="left" vertical="center" wrapText="1" indent="1"/>
    </xf>
    <xf numFmtId="0" fontId="21" fillId="9" borderId="76" xfId="0" applyFont="1" applyFill="1" applyBorder="1" applyAlignment="1">
      <alignment horizontal="left" vertical="center" wrapText="1" indent="1"/>
    </xf>
    <xf numFmtId="0" fontId="21" fillId="7" borderId="21" xfId="8" applyFont="1" applyFill="1" applyBorder="1">
      <alignment horizontal="center" vertical="center" wrapText="1"/>
    </xf>
    <xf numFmtId="0" fontId="21" fillId="7" borderId="50" xfId="8" applyFont="1" applyFill="1" applyBorder="1">
      <alignment horizontal="center" vertical="center" wrapText="1"/>
    </xf>
    <xf numFmtId="0" fontId="26" fillId="7" borderId="34" xfId="7" applyFont="1" applyFill="1" applyBorder="1" applyAlignment="1">
      <alignment horizontal="center" vertical="center" wrapText="1" readingOrder="1"/>
    </xf>
    <xf numFmtId="0" fontId="26" fillId="7" borderId="21" xfId="7" applyFont="1" applyFill="1" applyBorder="1" applyAlignment="1">
      <alignment horizontal="center" vertical="center" wrapText="1" readingOrder="1"/>
    </xf>
    <xf numFmtId="1" fontId="26" fillId="7" borderId="34" xfId="22" applyFont="1" applyFill="1" applyBorder="1">
      <alignment horizontal="center" vertical="center"/>
    </xf>
    <xf numFmtId="1" fontId="26" fillId="7" borderId="21" xfId="22" applyFont="1" applyFill="1" applyBorder="1">
      <alignment horizontal="center" vertical="center"/>
    </xf>
    <xf numFmtId="1" fontId="26" fillId="7" borderId="24" xfId="22" applyFont="1" applyFill="1" applyBorder="1" applyAlignment="1">
      <alignment horizontal="center" vertical="center"/>
    </xf>
    <xf numFmtId="1" fontId="26" fillId="7" borderId="72" xfId="22" applyFont="1" applyFill="1" applyBorder="1" applyAlignment="1">
      <alignment horizontal="center" vertical="center"/>
    </xf>
    <xf numFmtId="0" fontId="21" fillId="0" borderId="0" xfId="32" applyFont="1">
      <alignment horizontal="left" vertical="center"/>
    </xf>
    <xf numFmtId="0" fontId="26" fillId="8" borderId="78" xfId="16" applyFont="1" applyFill="1" applyBorder="1" applyAlignment="1">
      <alignment horizontal="center" vertical="center" wrapText="1" readingOrder="2"/>
    </xf>
    <xf numFmtId="0" fontId="26" fillId="8" borderId="83" xfId="16" applyFont="1" applyFill="1" applyBorder="1" applyAlignment="1">
      <alignment horizontal="center" vertical="center" wrapText="1" readingOrder="2"/>
    </xf>
    <xf numFmtId="0" fontId="26" fillId="7" borderId="112" xfId="16" applyFont="1" applyFill="1" applyBorder="1">
      <alignment horizontal="right" vertical="center" wrapText="1" indent="1" readingOrder="2"/>
    </xf>
    <xf numFmtId="0" fontId="26" fillId="7" borderId="113" xfId="16" applyFont="1" applyFill="1" applyBorder="1">
      <alignment horizontal="right" vertical="center" wrapText="1" indent="1" readingOrder="2"/>
    </xf>
    <xf numFmtId="0" fontId="26" fillId="8" borderId="86" xfId="16" applyFont="1" applyFill="1" applyBorder="1" applyAlignment="1">
      <alignment horizontal="center" vertical="center" wrapText="1" readingOrder="2"/>
    </xf>
    <xf numFmtId="0" fontId="26" fillId="8" borderId="81" xfId="16" applyFont="1" applyFill="1" applyBorder="1">
      <alignment horizontal="right" vertical="center" wrapText="1" indent="1" readingOrder="2"/>
    </xf>
    <xf numFmtId="0" fontId="26" fillId="7" borderId="82" xfId="16" applyFont="1" applyFill="1" applyBorder="1">
      <alignment horizontal="right" vertical="center" wrapText="1" indent="1" readingOrder="2"/>
    </xf>
    <xf numFmtId="0" fontId="21" fillId="9" borderId="75" xfId="0" applyFont="1" applyFill="1" applyBorder="1" applyAlignment="1">
      <alignment horizontal="center" vertical="center" wrapText="1"/>
    </xf>
    <xf numFmtId="0" fontId="21" fillId="9" borderId="74" xfId="0" applyFont="1" applyFill="1" applyBorder="1" applyAlignment="1">
      <alignment horizontal="center" vertical="center" wrapText="1"/>
    </xf>
    <xf numFmtId="0" fontId="21" fillId="9" borderId="87" xfId="0" applyFont="1" applyFill="1" applyBorder="1" applyAlignment="1">
      <alignment horizontal="center" vertical="center" wrapText="1"/>
    </xf>
    <xf numFmtId="0" fontId="21" fillId="8" borderId="20" xfId="11" applyFont="1" applyFill="1" applyBorder="1">
      <alignment horizontal="left" vertical="center" wrapText="1" indent="1"/>
    </xf>
    <xf numFmtId="0" fontId="6" fillId="8" borderId="20" xfId="11" applyFont="1" applyFill="1" applyBorder="1">
      <alignment horizontal="left" vertical="center" wrapText="1" indent="1"/>
    </xf>
    <xf numFmtId="0" fontId="6" fillId="8" borderId="50" xfId="11" applyFont="1" applyFill="1" applyBorder="1">
      <alignment horizontal="left" vertical="center" wrapText="1" indent="1"/>
    </xf>
    <xf numFmtId="0" fontId="7" fillId="7" borderId="71" xfId="7" applyFont="1" applyFill="1" applyBorder="1" applyAlignment="1">
      <alignment horizontal="center" vertical="center" wrapText="1"/>
    </xf>
    <xf numFmtId="0" fontId="7" fillId="7" borderId="24" xfId="7" applyFont="1" applyFill="1" applyBorder="1" applyAlignment="1">
      <alignment horizontal="center" vertical="center" wrapText="1"/>
    </xf>
    <xf numFmtId="1" fontId="21" fillId="7" borderId="89" xfId="6" applyFont="1" applyFill="1" applyBorder="1">
      <alignment horizontal="left" vertical="center" wrapText="1"/>
    </xf>
    <xf numFmtId="1" fontId="21" fillId="7" borderId="104" xfId="6" applyFont="1" applyFill="1" applyBorder="1">
      <alignment horizontal="left" vertical="center" wrapText="1"/>
    </xf>
    <xf numFmtId="0" fontId="7" fillId="7" borderId="88" xfId="9" applyFont="1" applyFill="1" applyBorder="1">
      <alignment horizontal="right" vertical="center" wrapText="1"/>
    </xf>
    <xf numFmtId="0" fontId="7" fillId="7" borderId="105" xfId="9" applyFont="1" applyFill="1" applyBorder="1">
      <alignment horizontal="right" vertical="center" wrapText="1"/>
    </xf>
    <xf numFmtId="0" fontId="7" fillId="7" borderId="65" xfId="8" applyFont="1" applyFill="1" applyBorder="1" applyAlignment="1">
      <alignment horizontal="center" vertical="center" wrapText="1"/>
    </xf>
    <xf numFmtId="0" fontId="7" fillId="7" borderId="90" xfId="8" applyFont="1" applyFill="1" applyBorder="1" applyAlignment="1">
      <alignment horizontal="center" vertical="center" wrapText="1"/>
    </xf>
    <xf numFmtId="0" fontId="7" fillId="7" borderId="23" xfId="7" applyFont="1" applyFill="1" applyBorder="1" applyAlignment="1">
      <alignment horizontal="center" vertical="center" wrapText="1"/>
    </xf>
    <xf numFmtId="0" fontId="35" fillId="0" borderId="0" xfId="17" applyFont="1" applyAlignment="1">
      <alignment horizontal="center" vertical="center"/>
    </xf>
    <xf numFmtId="0" fontId="11" fillId="0" borderId="0" xfId="19" applyFont="1" applyAlignment="1">
      <alignment horizontal="center" vertical="center"/>
    </xf>
    <xf numFmtId="1" fontId="21" fillId="7" borderId="91" xfId="6" applyFont="1" applyFill="1" applyBorder="1">
      <alignment horizontal="left" vertical="center" wrapText="1"/>
    </xf>
    <xf numFmtId="1" fontId="21" fillId="7" borderId="93" xfId="6" applyFont="1" applyFill="1" applyBorder="1">
      <alignment horizontal="left" vertical="center" wrapText="1"/>
    </xf>
    <xf numFmtId="0" fontId="7" fillId="7" borderId="92" xfId="9" applyFont="1" applyFill="1" applyBorder="1">
      <alignment horizontal="right" vertical="center" wrapText="1"/>
    </xf>
    <xf numFmtId="0" fontId="7" fillId="7" borderId="94" xfId="9" applyFont="1" applyFill="1" applyBorder="1">
      <alignment horizontal="right" vertical="center" wrapText="1"/>
    </xf>
    <xf numFmtId="0" fontId="15" fillId="8" borderId="0" xfId="17" applyFont="1" applyFill="1" applyAlignment="1">
      <alignment horizontal="center" vertical="center"/>
    </xf>
    <xf numFmtId="0" fontId="11" fillId="8" borderId="0" xfId="19" applyFont="1" applyFill="1" applyAlignment="1">
      <alignment horizontal="center" vertical="center" wrapText="1"/>
    </xf>
    <xf numFmtId="0" fontId="21" fillId="7" borderId="34" xfId="7" applyFont="1" applyFill="1" applyBorder="1" applyAlignment="1">
      <alignment horizontal="center" vertical="center" wrapText="1"/>
    </xf>
    <xf numFmtId="0" fontId="21" fillId="7" borderId="21" xfId="7" applyFont="1" applyFill="1" applyBorder="1" applyAlignment="1">
      <alignment horizontal="center" vertical="center" wrapText="1"/>
    </xf>
    <xf numFmtId="0" fontId="7" fillId="7" borderId="68" xfId="7" applyFont="1" applyFill="1" applyBorder="1" applyAlignment="1">
      <alignment horizontal="center" vertical="center" wrapText="1"/>
    </xf>
    <xf numFmtId="0" fontId="16" fillId="7" borderId="69" xfId="8" applyFont="1" applyFill="1" applyBorder="1" applyAlignment="1">
      <alignment horizontal="center" vertical="center" wrapText="1"/>
    </xf>
    <xf numFmtId="0" fontId="7" fillId="7" borderId="72" xfId="7" applyFont="1" applyFill="1" applyBorder="1" applyAlignment="1">
      <alignment horizontal="center" vertical="center" wrapText="1"/>
    </xf>
    <xf numFmtId="0" fontId="25" fillId="8" borderId="0" xfId="0" applyFont="1" applyFill="1" applyBorder="1" applyAlignment="1">
      <alignment horizontal="center"/>
    </xf>
    <xf numFmtId="0" fontId="7" fillId="8" borderId="20" xfId="11" applyFont="1" applyFill="1" applyBorder="1" applyAlignment="1">
      <alignment horizontal="center" vertical="center" wrapText="1"/>
    </xf>
    <xf numFmtId="0" fontId="16" fillId="8" borderId="20" xfId="30" applyFont="1" applyFill="1" applyBorder="1" applyAlignment="1">
      <alignment horizontal="center" vertical="center" wrapText="1" readingOrder="2"/>
    </xf>
    <xf numFmtId="0" fontId="7" fillId="7" borderId="20" xfId="11" applyFont="1" applyFill="1" applyBorder="1" applyAlignment="1">
      <alignment horizontal="center" vertical="center" wrapText="1"/>
    </xf>
    <xf numFmtId="0" fontId="7" fillId="7" borderId="50" xfId="11" applyFont="1" applyFill="1" applyBorder="1" applyAlignment="1">
      <alignment horizontal="center" vertical="center" wrapText="1"/>
    </xf>
    <xf numFmtId="0" fontId="16" fillId="7" borderId="20" xfId="30" applyFont="1" applyFill="1" applyBorder="1" applyAlignment="1">
      <alignment horizontal="center" vertical="center" wrapText="1" readingOrder="2"/>
    </xf>
    <xf numFmtId="0" fontId="16" fillId="7" borderId="50" xfId="30" applyFont="1" applyFill="1" applyBorder="1" applyAlignment="1">
      <alignment horizontal="center" vertical="center" wrapText="1" readingOrder="2"/>
    </xf>
    <xf numFmtId="0" fontId="7" fillId="8" borderId="34" xfId="7" applyFont="1" applyFill="1" applyBorder="1" applyAlignment="1">
      <alignment horizontal="center" vertical="center"/>
    </xf>
    <xf numFmtId="0" fontId="7" fillId="8" borderId="20" xfId="7" applyFont="1" applyFill="1" applyBorder="1" applyAlignment="1">
      <alignment horizontal="center" vertical="center"/>
    </xf>
    <xf numFmtId="0" fontId="7" fillId="8" borderId="21" xfId="7" applyFont="1" applyFill="1" applyBorder="1" applyAlignment="1">
      <alignment horizontal="center" vertical="center"/>
    </xf>
    <xf numFmtId="0" fontId="16" fillId="8" borderId="34" xfId="7" applyFont="1" applyFill="1" applyBorder="1" applyAlignment="1">
      <alignment horizontal="center" vertical="center"/>
    </xf>
    <xf numFmtId="0" fontId="16" fillId="8" borderId="20" xfId="7" applyFont="1" applyFill="1" applyBorder="1" applyAlignment="1">
      <alignment horizontal="center" vertical="center"/>
    </xf>
    <xf numFmtId="0" fontId="16" fillId="8" borderId="21" xfId="7" applyFont="1" applyFill="1" applyBorder="1" applyAlignment="1">
      <alignment horizontal="center" vertical="center"/>
    </xf>
    <xf numFmtId="0" fontId="7" fillId="7" borderId="21" xfId="11" applyFont="1" applyFill="1" applyBorder="1" applyAlignment="1">
      <alignment horizontal="center" vertical="center" wrapText="1"/>
    </xf>
    <xf numFmtId="0" fontId="16" fillId="7" borderId="21" xfId="30" applyFont="1" applyFill="1" applyBorder="1" applyAlignment="1">
      <alignment horizontal="center" vertical="center" wrapText="1" readingOrder="2"/>
    </xf>
    <xf numFmtId="0" fontId="7" fillId="8" borderId="34" xfId="11" applyFont="1" applyFill="1" applyBorder="1" applyAlignment="1">
      <alignment horizontal="center" vertical="center" wrapText="1"/>
    </xf>
    <xf numFmtId="0" fontId="16" fillId="8" borderId="34" xfId="30" applyFont="1" applyFill="1" applyBorder="1" applyAlignment="1">
      <alignment horizontal="center" vertical="center" wrapText="1" readingOrder="2"/>
    </xf>
    <xf numFmtId="0" fontId="7" fillId="8" borderId="19" xfId="11" applyFont="1" applyFill="1" applyBorder="1" applyAlignment="1">
      <alignment horizontal="center" vertical="center" wrapText="1"/>
    </xf>
    <xf numFmtId="0" fontId="16" fillId="8" borderId="19" xfId="30" applyFont="1" applyFill="1" applyBorder="1" applyAlignment="1">
      <alignment horizontal="center" vertical="center" wrapText="1" readingOrder="2"/>
    </xf>
    <xf numFmtId="0" fontId="7" fillId="8" borderId="0" xfId="3" applyFont="1" applyFill="1">
      <alignment horizontal="left" vertical="center"/>
    </xf>
    <xf numFmtId="0" fontId="7" fillId="7" borderId="34" xfId="8" applyFont="1" applyFill="1" applyBorder="1">
      <alignment horizontal="center" vertical="center" wrapText="1"/>
    </xf>
    <xf numFmtId="0" fontId="7" fillId="7" borderId="21" xfId="8" applyFont="1" applyFill="1" applyBorder="1">
      <alignment horizontal="center" vertical="center" wrapText="1"/>
    </xf>
    <xf numFmtId="0" fontId="7" fillId="7" borderId="30" xfId="8" applyFont="1" applyFill="1" applyBorder="1" applyAlignment="1">
      <alignment horizontal="center" vertical="center" wrapText="1" readingOrder="2"/>
    </xf>
    <xf numFmtId="1" fontId="7" fillId="7" borderId="21" xfId="22" applyFont="1" applyFill="1" applyBorder="1">
      <alignment horizontal="center" vertical="center"/>
    </xf>
    <xf numFmtId="1" fontId="7" fillId="7" borderId="91" xfId="6" applyFont="1" applyFill="1" applyBorder="1">
      <alignment horizontal="left" vertical="center" wrapText="1"/>
    </xf>
    <xf numFmtId="1" fontId="7" fillId="7" borderId="93" xfId="6" applyFont="1" applyFill="1" applyBorder="1">
      <alignment horizontal="left" vertical="center" wrapText="1"/>
    </xf>
    <xf numFmtId="0" fontId="26" fillId="7" borderId="34" xfId="8" applyFont="1" applyFill="1" applyBorder="1">
      <alignment horizontal="center" vertical="center" wrapText="1"/>
    </xf>
    <xf numFmtId="0" fontId="26" fillId="7" borderId="21" xfId="8" applyFont="1" applyFill="1" applyBorder="1">
      <alignment horizontal="center" vertical="center" wrapText="1"/>
    </xf>
    <xf numFmtId="0" fontId="26" fillId="7" borderId="50" xfId="8" applyFont="1" applyFill="1" applyBorder="1">
      <alignment horizontal="center" vertical="center" wrapText="1"/>
    </xf>
    <xf numFmtId="1" fontId="26" fillId="7" borderId="71" xfId="22" applyFont="1" applyFill="1" applyBorder="1" applyAlignment="1">
      <alignment horizontal="center" vertical="center"/>
    </xf>
    <xf numFmtId="0" fontId="38" fillId="9" borderId="75" xfId="0" applyFont="1" applyFill="1" applyBorder="1" applyAlignment="1">
      <alignment vertical="center" wrapText="1"/>
    </xf>
    <xf numFmtId="0" fontId="38" fillId="9" borderId="74" xfId="0" applyFont="1" applyFill="1" applyBorder="1" applyAlignment="1">
      <alignment vertical="center" wrapText="1"/>
    </xf>
    <xf numFmtId="0" fontId="38" fillId="9" borderId="73" xfId="0" applyFont="1" applyFill="1" applyBorder="1" applyAlignment="1">
      <alignment vertical="center" wrapText="1"/>
    </xf>
    <xf numFmtId="0" fontId="38" fillId="7" borderId="76" xfId="0" applyFont="1" applyFill="1" applyBorder="1" applyAlignment="1">
      <alignment vertical="center" wrapText="1"/>
    </xf>
    <xf numFmtId="0" fontId="38" fillId="7" borderId="74" xfId="0" applyFont="1" applyFill="1" applyBorder="1" applyAlignment="1">
      <alignment vertical="center" wrapText="1"/>
    </xf>
    <xf numFmtId="0" fontId="38" fillId="7" borderId="73" xfId="0" applyFont="1" applyFill="1" applyBorder="1" applyAlignment="1">
      <alignment vertical="center" wrapText="1"/>
    </xf>
    <xf numFmtId="0" fontId="38" fillId="9" borderId="76" xfId="0" applyFont="1" applyFill="1" applyBorder="1" applyAlignment="1">
      <alignment vertical="center" wrapText="1"/>
    </xf>
    <xf numFmtId="0" fontId="38" fillId="8" borderId="33" xfId="11" applyFont="1" applyFill="1" applyBorder="1" applyAlignment="1">
      <alignment vertical="center" wrapText="1"/>
    </xf>
    <xf numFmtId="0" fontId="38" fillId="8" borderId="29" xfId="11" applyFont="1" applyFill="1" applyBorder="1" applyAlignment="1">
      <alignment vertical="center" wrapText="1"/>
    </xf>
    <xf numFmtId="0" fontId="38" fillId="8" borderId="35" xfId="11" applyFont="1" applyFill="1" applyBorder="1" applyAlignment="1">
      <alignment vertical="center" wrapText="1"/>
    </xf>
    <xf numFmtId="0" fontId="26" fillId="8" borderId="33" xfId="16" applyFont="1" applyFill="1" applyBorder="1" applyAlignment="1">
      <alignment horizontal="center" vertical="center" wrapText="1" readingOrder="2"/>
    </xf>
    <xf numFmtId="0" fontId="26" fillId="8" borderId="29" xfId="16" applyFont="1" applyFill="1" applyBorder="1" applyAlignment="1">
      <alignment horizontal="center" vertical="center" wrapText="1" readingOrder="2"/>
    </xf>
    <xf numFmtId="0" fontId="26" fillId="8" borderId="35" xfId="16" applyFont="1" applyFill="1" applyBorder="1" applyAlignment="1">
      <alignment horizontal="center" vertical="center" wrapText="1" readingOrder="2"/>
    </xf>
    <xf numFmtId="0" fontId="38" fillId="7" borderId="19" xfId="11" applyFont="1" applyFill="1" applyBorder="1" applyAlignment="1">
      <alignment vertical="center" wrapText="1"/>
    </xf>
    <xf numFmtId="0" fontId="38" fillId="7" borderId="20" xfId="11" applyFont="1" applyFill="1" applyBorder="1" applyAlignment="1">
      <alignment vertical="center" wrapText="1"/>
    </xf>
    <xf numFmtId="0" fontId="38" fillId="7" borderId="50" xfId="11" applyFont="1" applyFill="1" applyBorder="1" applyAlignment="1">
      <alignment vertical="center" wrapText="1"/>
    </xf>
    <xf numFmtId="0" fontId="26" fillId="7" borderId="19" xfId="16" applyFont="1" applyFill="1" applyBorder="1">
      <alignment horizontal="right" vertical="center" wrapText="1" indent="1" readingOrder="2"/>
    </xf>
    <xf numFmtId="0" fontId="26" fillId="7" borderId="50" xfId="16" applyFont="1" applyFill="1" applyBorder="1">
      <alignment horizontal="right" vertical="center" wrapText="1" indent="1" readingOrder="2"/>
    </xf>
    <xf numFmtId="0" fontId="38" fillId="8" borderId="34" xfId="7" applyFont="1" applyFill="1" applyBorder="1" applyAlignment="1">
      <alignment vertical="center"/>
    </xf>
    <xf numFmtId="0" fontId="38" fillId="8" borderId="20" xfId="7" applyFont="1" applyFill="1" applyBorder="1" applyAlignment="1">
      <alignment vertical="center"/>
    </xf>
    <xf numFmtId="0" fontId="38" fillId="8" borderId="21" xfId="7" applyFont="1" applyFill="1" applyBorder="1" applyAlignment="1">
      <alignment vertical="center"/>
    </xf>
    <xf numFmtId="0" fontId="26" fillId="8" borderId="34" xfId="7" applyFont="1" applyFill="1" applyBorder="1" applyAlignment="1">
      <alignment horizontal="center" vertical="center"/>
    </xf>
    <xf numFmtId="0" fontId="26" fillId="8" borderId="20" xfId="7" applyFont="1" applyFill="1" applyBorder="1" applyAlignment="1">
      <alignment horizontal="center" vertical="center"/>
    </xf>
    <xf numFmtId="0" fontId="26" fillId="8" borderId="21" xfId="7" applyFont="1" applyFill="1" applyBorder="1" applyAlignment="1">
      <alignment horizontal="center" vertical="center"/>
    </xf>
    <xf numFmtId="0" fontId="38" fillId="7" borderId="129" xfId="0" applyFont="1" applyFill="1" applyBorder="1" applyAlignment="1">
      <alignment vertical="center" wrapText="1"/>
    </xf>
    <xf numFmtId="0" fontId="38" fillId="7" borderId="128" xfId="0" applyFont="1" applyFill="1" applyBorder="1" applyAlignment="1">
      <alignment vertical="center" wrapText="1"/>
    </xf>
    <xf numFmtId="0" fontId="6" fillId="7" borderId="50" xfId="11" applyFont="1" applyFill="1" applyBorder="1" applyAlignment="1">
      <alignment vertical="center" wrapText="1"/>
    </xf>
    <xf numFmtId="0" fontId="6" fillId="7" borderId="29" xfId="11" applyFont="1" applyFill="1" applyBorder="1" applyAlignment="1">
      <alignment vertical="center" wrapText="1"/>
    </xf>
    <xf numFmtId="0" fontId="6" fillId="7" borderId="35" xfId="11" applyFont="1" applyFill="1" applyBorder="1" applyAlignment="1">
      <alignment vertical="center" wrapText="1"/>
    </xf>
    <xf numFmtId="0" fontId="26" fillId="7" borderId="50" xfId="16" applyFont="1" applyFill="1" applyBorder="1" applyAlignment="1">
      <alignment horizontal="right" vertical="center" wrapText="1" indent="1" readingOrder="2"/>
    </xf>
    <xf numFmtId="0" fontId="26" fillId="7" borderId="29" xfId="16" applyFont="1" applyFill="1" applyBorder="1" applyAlignment="1">
      <alignment horizontal="right" vertical="center" wrapText="1" indent="1" readingOrder="2"/>
    </xf>
    <xf numFmtId="0" fontId="26" fillId="7" borderId="19" xfId="16" applyFont="1" applyFill="1" applyBorder="1" applyAlignment="1">
      <alignment horizontal="right" vertical="center" wrapText="1" indent="1" readingOrder="2"/>
    </xf>
    <xf numFmtId="0" fontId="21" fillId="7" borderId="82" xfId="0" applyFont="1" applyFill="1" applyBorder="1" applyAlignment="1">
      <alignment horizontal="left" vertical="center" wrapText="1"/>
    </xf>
    <xf numFmtId="0" fontId="21" fillId="7" borderId="83" xfId="0" applyFont="1" applyFill="1" applyBorder="1" applyAlignment="1">
      <alignment horizontal="left" vertical="center" wrapText="1"/>
    </xf>
    <xf numFmtId="0" fontId="21" fillId="7" borderId="84" xfId="0" applyFont="1" applyFill="1" applyBorder="1" applyAlignment="1">
      <alignment horizontal="left" vertical="center" wrapText="1"/>
    </xf>
    <xf numFmtId="0" fontId="21" fillId="8" borderId="76" xfId="0" applyFont="1" applyFill="1" applyBorder="1" applyAlignment="1">
      <alignment horizontal="left" vertical="center" wrapText="1"/>
    </xf>
    <xf numFmtId="0" fontId="21" fillId="8" borderId="74" xfId="0" applyFont="1" applyFill="1" applyBorder="1" applyAlignment="1">
      <alignment horizontal="left" vertical="center" wrapText="1"/>
    </xf>
    <xf numFmtId="0" fontId="21" fillId="8" borderId="77" xfId="0" applyFont="1" applyFill="1" applyBorder="1" applyAlignment="1">
      <alignment horizontal="left" vertical="center" wrapText="1"/>
    </xf>
    <xf numFmtId="0" fontId="21" fillId="8" borderId="47" xfId="11" applyFont="1" applyFill="1" applyBorder="1" applyAlignment="1">
      <alignment horizontal="left" vertical="center" wrapText="1"/>
    </xf>
    <xf numFmtId="0" fontId="21" fillId="8" borderId="20" xfId="11" applyFont="1" applyFill="1" applyBorder="1" applyAlignment="1">
      <alignment horizontal="left" vertical="center" wrapText="1"/>
    </xf>
    <xf numFmtId="0" fontId="21" fillId="9" borderId="75" xfId="0" applyFont="1" applyFill="1" applyBorder="1" applyAlignment="1">
      <alignment horizontal="left" vertical="center" wrapText="1"/>
    </xf>
    <xf numFmtId="0" fontId="21" fillId="9" borderId="74" xfId="0" applyFont="1" applyFill="1" applyBorder="1" applyAlignment="1">
      <alignment horizontal="left" vertical="center" wrapText="1"/>
    </xf>
    <xf numFmtId="0" fontId="21" fillId="9" borderId="73" xfId="0" applyFont="1" applyFill="1" applyBorder="1" applyAlignment="1">
      <alignment horizontal="left" vertical="center" wrapText="1"/>
    </xf>
    <xf numFmtId="0" fontId="21" fillId="7" borderId="76" xfId="0" applyFont="1" applyFill="1" applyBorder="1" applyAlignment="1">
      <alignment horizontal="left" vertical="center" wrapText="1"/>
    </xf>
    <xf numFmtId="0" fontId="21" fillId="7" borderId="74" xfId="0" applyFont="1" applyFill="1" applyBorder="1" applyAlignment="1">
      <alignment horizontal="left" vertical="center" wrapText="1"/>
    </xf>
    <xf numFmtId="0" fontId="21" fillId="7" borderId="73" xfId="0" applyFont="1" applyFill="1" applyBorder="1" applyAlignment="1">
      <alignment horizontal="left" vertical="center" wrapText="1"/>
    </xf>
    <xf numFmtId="0" fontId="21" fillId="9" borderId="76" xfId="0" applyFont="1" applyFill="1" applyBorder="1" applyAlignment="1">
      <alignment horizontal="left" vertical="center" wrapText="1"/>
    </xf>
    <xf numFmtId="0" fontId="21" fillId="8" borderId="33" xfId="11" applyFont="1" applyFill="1" applyBorder="1" applyAlignment="1">
      <alignment horizontal="left" vertical="center" wrapText="1"/>
    </xf>
    <xf numFmtId="0" fontId="21" fillId="8" borderId="29" xfId="11" applyFont="1" applyFill="1" applyBorder="1" applyAlignment="1">
      <alignment horizontal="left" vertical="center" wrapText="1"/>
    </xf>
    <xf numFmtId="0" fontId="21" fillId="8" borderId="35" xfId="11" applyFont="1" applyFill="1" applyBorder="1" applyAlignment="1">
      <alignment horizontal="left" vertical="center" wrapText="1"/>
    </xf>
    <xf numFmtId="0" fontId="21" fillId="7" borderId="19" xfId="11" applyFont="1" applyFill="1" applyBorder="1" applyAlignment="1">
      <alignment horizontal="left" vertical="center" wrapText="1"/>
    </xf>
    <xf numFmtId="0" fontId="21" fillId="7" borderId="20" xfId="11" applyFont="1" applyFill="1" applyBorder="1" applyAlignment="1">
      <alignment horizontal="left" vertical="center" wrapText="1"/>
    </xf>
    <xf numFmtId="0" fontId="21" fillId="7" borderId="50" xfId="11" applyFont="1" applyFill="1" applyBorder="1" applyAlignment="1">
      <alignment horizontal="left" vertical="center" wrapText="1"/>
    </xf>
    <xf numFmtId="0" fontId="21" fillId="8" borderId="34" xfId="7" applyFont="1" applyFill="1" applyBorder="1" applyAlignment="1">
      <alignment horizontal="left" vertical="center"/>
    </xf>
    <xf numFmtId="0" fontId="21" fillId="8" borderId="20" xfId="7" applyFont="1" applyFill="1" applyBorder="1" applyAlignment="1">
      <alignment horizontal="left" vertical="center"/>
    </xf>
    <xf numFmtId="0" fontId="21" fillId="8" borderId="21" xfId="7" applyFont="1" applyFill="1" applyBorder="1" applyAlignment="1">
      <alignment horizontal="left" vertical="center"/>
    </xf>
    <xf numFmtId="0" fontId="6" fillId="8" borderId="50" xfId="11" applyFont="1" applyFill="1" applyBorder="1" applyAlignment="1">
      <alignment vertical="center" wrapText="1"/>
    </xf>
    <xf numFmtId="0" fontId="6" fillId="8" borderId="29" xfId="11" applyFont="1" applyFill="1" applyBorder="1" applyAlignment="1">
      <alignment vertical="center" wrapText="1"/>
    </xf>
    <xf numFmtId="0" fontId="6" fillId="8" borderId="35" xfId="11" applyFont="1" applyFill="1" applyBorder="1" applyAlignment="1">
      <alignment vertical="center" wrapText="1"/>
    </xf>
    <xf numFmtId="0" fontId="21" fillId="9" borderId="75" xfId="0" applyFont="1" applyFill="1" applyBorder="1" applyAlignment="1">
      <alignment vertical="center" wrapText="1"/>
    </xf>
    <xf numFmtId="0" fontId="21" fillId="9" borderId="74" xfId="0" applyFont="1" applyFill="1" applyBorder="1" applyAlignment="1">
      <alignment vertical="center" wrapText="1"/>
    </xf>
    <xf numFmtId="0" fontId="21" fillId="9" borderId="73" xfId="0" applyFont="1" applyFill="1" applyBorder="1" applyAlignment="1">
      <alignment vertical="center" wrapText="1"/>
    </xf>
    <xf numFmtId="0" fontId="21" fillId="7" borderId="76" xfId="0" applyFont="1" applyFill="1" applyBorder="1" applyAlignment="1">
      <alignment vertical="center" wrapText="1"/>
    </xf>
    <xf numFmtId="0" fontId="21" fillId="7" borderId="74" xfId="0" applyFont="1" applyFill="1" applyBorder="1" applyAlignment="1">
      <alignment vertical="center" wrapText="1"/>
    </xf>
    <xf numFmtId="0" fontId="21" fillId="7" borderId="73" xfId="0" applyFont="1" applyFill="1" applyBorder="1" applyAlignment="1">
      <alignment vertical="center" wrapText="1"/>
    </xf>
    <xf numFmtId="0" fontId="21" fillId="9" borderId="76" xfId="0" applyFont="1" applyFill="1" applyBorder="1" applyAlignment="1">
      <alignment vertical="center" wrapText="1"/>
    </xf>
    <xf numFmtId="0" fontId="21" fillId="8" borderId="76" xfId="0" applyFont="1" applyFill="1" applyBorder="1" applyAlignment="1">
      <alignment vertical="center" wrapText="1"/>
    </xf>
    <xf numFmtId="0" fontId="21" fillId="8" borderId="74" xfId="0" applyFont="1" applyFill="1" applyBorder="1" applyAlignment="1">
      <alignment vertical="center" wrapText="1"/>
    </xf>
    <xf numFmtId="0" fontId="21" fillId="8" borderId="77" xfId="0" applyFont="1" applyFill="1" applyBorder="1" applyAlignment="1">
      <alignment vertical="center" wrapText="1"/>
    </xf>
    <xf numFmtId="0" fontId="21" fillId="7" borderId="82" xfId="0" applyFont="1" applyFill="1" applyBorder="1" applyAlignment="1">
      <alignment vertical="center" wrapText="1"/>
    </xf>
    <xf numFmtId="0" fontId="21" fillId="7" borderId="83" xfId="0" applyFont="1" applyFill="1" applyBorder="1" applyAlignment="1">
      <alignment vertical="center" wrapText="1"/>
    </xf>
    <xf numFmtId="0" fontId="21" fillId="7" borderId="84" xfId="0" applyFont="1" applyFill="1" applyBorder="1" applyAlignment="1">
      <alignment vertical="center" wrapText="1"/>
    </xf>
    <xf numFmtId="0" fontId="21" fillId="8" borderId="33" xfId="11" applyFont="1" applyFill="1" applyBorder="1" applyAlignment="1">
      <alignment vertical="center" wrapText="1"/>
    </xf>
    <xf numFmtId="0" fontId="21" fillId="8" borderId="29" xfId="11" applyFont="1" applyFill="1" applyBorder="1" applyAlignment="1">
      <alignment vertical="center" wrapText="1"/>
    </xf>
    <xf numFmtId="0" fontId="21" fillId="8" borderId="35" xfId="11" applyFont="1" applyFill="1" applyBorder="1" applyAlignment="1">
      <alignment vertical="center" wrapText="1"/>
    </xf>
    <xf numFmtId="0" fontId="21" fillId="7" borderId="19" xfId="11" applyFont="1" applyFill="1" applyBorder="1" applyAlignment="1">
      <alignment vertical="center" wrapText="1"/>
    </xf>
    <xf numFmtId="0" fontId="21" fillId="7" borderId="20" xfId="11" applyFont="1" applyFill="1" applyBorder="1" applyAlignment="1">
      <alignment vertical="center" wrapText="1"/>
    </xf>
    <xf numFmtId="0" fontId="21" fillId="7" borderId="50" xfId="11" applyFont="1" applyFill="1" applyBorder="1" applyAlignment="1">
      <alignment vertical="center" wrapText="1"/>
    </xf>
    <xf numFmtId="0" fontId="21" fillId="8" borderId="34" xfId="7" applyFont="1" applyFill="1" applyBorder="1" applyAlignment="1">
      <alignment vertical="center"/>
    </xf>
    <xf numFmtId="0" fontId="21" fillId="8" borderId="20" xfId="7" applyFont="1" applyFill="1" applyBorder="1" applyAlignment="1">
      <alignment vertical="center"/>
    </xf>
    <xf numFmtId="0" fontId="21" fillId="8" borderId="21" xfId="7" applyFont="1" applyFill="1" applyBorder="1" applyAlignment="1">
      <alignment vertical="center"/>
    </xf>
    <xf numFmtId="0" fontId="21" fillId="8" borderId="20" xfId="11" applyFont="1" applyFill="1" applyBorder="1" applyAlignment="1">
      <alignment vertical="center" wrapText="1"/>
    </xf>
    <xf numFmtId="0" fontId="26" fillId="7" borderId="21" xfId="16" applyFont="1" applyFill="1" applyBorder="1">
      <alignment horizontal="right" vertical="center" wrapText="1" indent="1" readingOrder="2"/>
    </xf>
    <xf numFmtId="0" fontId="7" fillId="8" borderId="62" xfId="7" applyFont="1" applyFill="1" applyBorder="1" applyAlignment="1">
      <alignment horizontal="center" vertical="center"/>
    </xf>
    <xf numFmtId="0" fontId="7" fillId="8" borderId="72" xfId="7" applyFont="1" applyFill="1" applyBorder="1" applyAlignment="1">
      <alignment horizontal="center" vertical="center"/>
    </xf>
    <xf numFmtId="0" fontId="6" fillId="8" borderId="71" xfId="7" applyFont="1" applyFill="1" applyBorder="1" applyAlignment="1">
      <alignment horizontal="center" vertical="center"/>
    </xf>
    <xf numFmtId="0" fontId="6" fillId="8" borderId="61" xfId="7" applyFont="1" applyFill="1" applyBorder="1" applyAlignment="1">
      <alignment horizontal="center" vertical="center"/>
    </xf>
    <xf numFmtId="0" fontId="38" fillId="7" borderId="90" xfId="8" applyFont="1" applyFill="1" applyBorder="1" applyAlignment="1">
      <alignment horizontal="center" vertical="center" wrapText="1"/>
    </xf>
    <xf numFmtId="0" fontId="38" fillId="7" borderId="59" xfId="8" applyFont="1" applyFill="1" applyBorder="1" applyAlignment="1">
      <alignment horizontal="center" vertical="center" wrapText="1"/>
    </xf>
    <xf numFmtId="0" fontId="38" fillId="7" borderId="26" xfId="8" applyFont="1" applyFill="1" applyBorder="1" applyAlignment="1">
      <alignment horizontal="center" vertical="center" wrapText="1"/>
    </xf>
    <xf numFmtId="0" fontId="38" fillId="7" borderId="61" xfId="8" applyFont="1" applyFill="1" applyBorder="1" applyAlignment="1">
      <alignment horizontal="center" vertical="center" wrapText="1"/>
    </xf>
    <xf numFmtId="1" fontId="26" fillId="7" borderId="60" xfId="22" applyFont="1" applyFill="1" applyBorder="1" applyAlignment="1">
      <alignment horizontal="center" vertical="center"/>
    </xf>
    <xf numFmtId="1" fontId="26" fillId="7" borderId="90" xfId="22" applyFont="1" applyFill="1" applyBorder="1" applyAlignment="1">
      <alignment horizontal="center" vertical="center"/>
    </xf>
    <xf numFmtId="1" fontId="26" fillId="7" borderId="62" xfId="22" applyFont="1" applyFill="1" applyBorder="1" applyAlignment="1">
      <alignment horizontal="center" vertical="center"/>
    </xf>
    <xf numFmtId="1" fontId="26" fillId="7" borderId="26" xfId="22" applyFont="1" applyFill="1" applyBorder="1" applyAlignment="1">
      <alignment horizontal="center" vertical="center"/>
    </xf>
    <xf numFmtId="0" fontId="11" fillId="0" borderId="0" xfId="19" applyFont="1" applyAlignment="1">
      <alignment horizontal="center"/>
    </xf>
    <xf numFmtId="0" fontId="15" fillId="0" borderId="0" xfId="17" applyFont="1" applyAlignment="1">
      <alignment horizontal="center"/>
    </xf>
    <xf numFmtId="0" fontId="10" fillId="0" borderId="0" xfId="35" applyFont="1" applyFill="1" applyBorder="1" applyAlignment="1">
      <alignment horizontal="center" wrapText="1"/>
    </xf>
    <xf numFmtId="0" fontId="21" fillId="8" borderId="53" xfId="35" applyFont="1" applyFill="1" applyBorder="1" applyAlignment="1">
      <alignment horizontal="center" vertical="center" wrapText="1"/>
    </xf>
    <xf numFmtId="0" fontId="21" fillId="8" borderId="95" xfId="35" applyFont="1" applyFill="1" applyBorder="1" applyAlignment="1">
      <alignment horizontal="center" vertical="center" wrapText="1"/>
    </xf>
    <xf numFmtId="0" fontId="21" fillId="8" borderId="96" xfId="35" applyFont="1" applyFill="1" applyBorder="1" applyAlignment="1">
      <alignment horizontal="center" vertical="center" wrapText="1"/>
    </xf>
    <xf numFmtId="0" fontId="7" fillId="8" borderId="52" xfId="34" applyFont="1" applyFill="1" applyBorder="1" applyAlignment="1">
      <alignment horizontal="center" vertical="center"/>
    </xf>
    <xf numFmtId="0" fontId="7" fillId="8" borderId="43" xfId="34" applyFont="1" applyFill="1" applyBorder="1" applyAlignment="1">
      <alignment horizontal="center" vertical="center"/>
    </xf>
    <xf numFmtId="0" fontId="7" fillId="8" borderId="45" xfId="34" applyFont="1" applyFill="1" applyBorder="1" applyAlignment="1">
      <alignment horizontal="center" vertical="center"/>
    </xf>
    <xf numFmtId="167" fontId="5" fillId="7" borderId="42" xfId="34" applyNumberFormat="1" applyFont="1" applyFill="1" applyBorder="1" applyAlignment="1" applyProtection="1">
      <alignment horizontal="center" vertical="center" wrapText="1"/>
    </xf>
    <xf numFmtId="167" fontId="34" fillId="7" borderId="12" xfId="34" applyNumberFormat="1" applyFont="1" applyFill="1" applyBorder="1" applyAlignment="1" applyProtection="1">
      <alignment horizontal="left" vertical="center" wrapText="1" indent="1"/>
    </xf>
    <xf numFmtId="167" fontId="10" fillId="7" borderId="12" xfId="34" applyNumberFormat="1" applyFont="1" applyFill="1" applyBorder="1" applyAlignment="1" applyProtection="1">
      <alignment horizontal="right" vertical="center" wrapText="1" indent="1"/>
    </xf>
    <xf numFmtId="167" fontId="5" fillId="8" borderId="42" xfId="34" applyNumberFormat="1" applyFont="1" applyFill="1" applyBorder="1" applyAlignment="1" applyProtection="1">
      <alignment horizontal="center" vertical="center" wrapText="1"/>
    </xf>
    <xf numFmtId="167" fontId="34" fillId="8" borderId="12" xfId="34" applyNumberFormat="1" applyFont="1" applyFill="1" applyBorder="1" applyAlignment="1" applyProtection="1">
      <alignment horizontal="left" vertical="center" wrapText="1" indent="1"/>
    </xf>
    <xf numFmtId="167" fontId="10" fillId="8" borderId="12" xfId="34" applyNumberFormat="1" applyFont="1" applyFill="1" applyBorder="1" applyAlignment="1" applyProtection="1">
      <alignment horizontal="right" vertical="center" wrapText="1" indent="1"/>
    </xf>
    <xf numFmtId="167" fontId="5" fillId="8" borderId="40" xfId="34" applyNumberFormat="1" applyFont="1" applyFill="1" applyBorder="1" applyAlignment="1" applyProtection="1">
      <alignment horizontal="center" vertical="center" wrapText="1"/>
    </xf>
    <xf numFmtId="167" fontId="5" fillId="8" borderId="63" xfId="34" applyNumberFormat="1" applyFont="1" applyFill="1" applyBorder="1" applyAlignment="1" applyProtection="1">
      <alignment horizontal="center" vertical="center" wrapText="1"/>
    </xf>
    <xf numFmtId="167" fontId="34" fillId="8" borderId="13" xfId="34" applyNumberFormat="1" applyFont="1" applyFill="1" applyBorder="1" applyAlignment="1" applyProtection="1">
      <alignment horizontal="left" vertical="center" wrapText="1" indent="1"/>
    </xf>
    <xf numFmtId="167" fontId="34" fillId="8" borderId="15" xfId="34" applyNumberFormat="1" applyFont="1" applyFill="1" applyBorder="1" applyAlignment="1" applyProtection="1">
      <alignment horizontal="left" vertical="center" wrapText="1" indent="1"/>
    </xf>
    <xf numFmtId="167" fontId="10" fillId="8" borderId="13" xfId="34" applyNumberFormat="1" applyFont="1" applyFill="1" applyBorder="1" applyAlignment="1" applyProtection="1">
      <alignment horizontal="right" vertical="center" wrapText="1" indent="1"/>
    </xf>
    <xf numFmtId="167" fontId="10" fillId="8" borderId="15" xfId="34" applyNumberFormat="1" applyFont="1" applyFill="1" applyBorder="1" applyAlignment="1" applyProtection="1">
      <alignment horizontal="right" vertical="center" wrapText="1" indent="1"/>
    </xf>
    <xf numFmtId="167" fontId="5" fillId="7" borderId="40" xfId="34" applyNumberFormat="1" applyFont="1" applyFill="1" applyBorder="1" applyAlignment="1" applyProtection="1">
      <alignment horizontal="center" vertical="center" wrapText="1"/>
    </xf>
    <xf numFmtId="167" fontId="34" fillId="7" borderId="13" xfId="34" applyNumberFormat="1" applyFont="1" applyFill="1" applyBorder="1" applyAlignment="1" applyProtection="1">
      <alignment horizontal="left" vertical="center" wrapText="1" indent="1"/>
    </xf>
    <xf numFmtId="167" fontId="10" fillId="7" borderId="13" xfId="34" applyNumberFormat="1" applyFont="1" applyFill="1" applyBorder="1" applyAlignment="1" applyProtection="1">
      <alignment horizontal="right" vertical="center" wrapText="1" indent="1"/>
    </xf>
    <xf numFmtId="167" fontId="5" fillId="7" borderId="44" xfId="34" applyNumberFormat="1" applyFont="1" applyFill="1" applyBorder="1" applyAlignment="1" applyProtection="1">
      <alignment horizontal="center" vertical="center" wrapText="1"/>
    </xf>
    <xf numFmtId="167" fontId="34" fillId="7" borderId="27" xfId="34" applyNumberFormat="1" applyFont="1" applyFill="1" applyBorder="1" applyAlignment="1" applyProtection="1">
      <alignment horizontal="left" vertical="center" wrapText="1" indent="1"/>
    </xf>
    <xf numFmtId="167" fontId="10" fillId="7" borderId="27" xfId="34" applyNumberFormat="1" applyFont="1" applyFill="1" applyBorder="1" applyAlignment="1" applyProtection="1">
      <alignment horizontal="right" vertical="center" wrapText="1" indent="1"/>
    </xf>
    <xf numFmtId="167" fontId="5" fillId="8" borderId="54" xfId="34" applyNumberFormat="1" applyFont="1" applyFill="1" applyBorder="1" applyAlignment="1" applyProtection="1">
      <alignment horizontal="center" vertical="center" wrapText="1"/>
    </xf>
    <xf numFmtId="167" fontId="34" fillId="8" borderId="51" xfId="34" applyNumberFormat="1" applyFont="1" applyFill="1" applyBorder="1" applyAlignment="1" applyProtection="1">
      <alignment horizontal="left" vertical="center" wrapText="1" indent="1"/>
    </xf>
    <xf numFmtId="167" fontId="10" fillId="8" borderId="51" xfId="34" applyNumberFormat="1" applyFont="1" applyFill="1" applyBorder="1" applyAlignment="1" applyProtection="1">
      <alignment horizontal="right" vertical="center" wrapText="1" indent="1"/>
    </xf>
    <xf numFmtId="167" fontId="5" fillId="7" borderId="63" xfId="34" applyNumberFormat="1" applyFont="1" applyFill="1" applyBorder="1" applyAlignment="1" applyProtection="1">
      <alignment horizontal="center" vertical="center" wrapText="1"/>
    </xf>
    <xf numFmtId="167" fontId="34" fillId="7" borderId="15" xfId="34" applyNumberFormat="1" applyFont="1" applyFill="1" applyBorder="1" applyAlignment="1" applyProtection="1">
      <alignment horizontal="left" vertical="center" wrapText="1" indent="1"/>
    </xf>
    <xf numFmtId="0" fontId="15" fillId="8" borderId="0" xfId="35" applyFont="1" applyFill="1" applyBorder="1" applyAlignment="1">
      <alignment horizontal="center" vertical="center"/>
    </xf>
    <xf numFmtId="0" fontId="11" fillId="8" borderId="0" xfId="35" applyFont="1" applyFill="1" applyBorder="1" applyAlignment="1">
      <alignment horizontal="center" vertical="center"/>
    </xf>
    <xf numFmtId="167" fontId="5" fillId="8" borderId="111" xfId="34" applyNumberFormat="1" applyFont="1" applyFill="1" applyBorder="1" applyAlignment="1" applyProtection="1">
      <alignment horizontal="center" vertical="center" wrapText="1"/>
    </xf>
    <xf numFmtId="167" fontId="34" fillId="8" borderId="102" xfId="34" applyNumberFormat="1" applyFont="1" applyFill="1" applyBorder="1" applyAlignment="1" applyProtection="1">
      <alignment horizontal="left" vertical="center" wrapText="1" indent="1"/>
    </xf>
    <xf numFmtId="167" fontId="10" fillId="8" borderId="102" xfId="34" applyNumberFormat="1" applyFont="1" applyFill="1" applyBorder="1" applyAlignment="1" applyProtection="1">
      <alignment horizontal="right" vertical="center" wrapText="1" indent="1"/>
    </xf>
    <xf numFmtId="167" fontId="10" fillId="7" borderId="15" xfId="34" applyNumberFormat="1" applyFont="1" applyFill="1" applyBorder="1" applyAlignment="1" applyProtection="1">
      <alignment horizontal="right" vertical="center" wrapText="1" indent="1"/>
    </xf>
    <xf numFmtId="0" fontId="25" fillId="8" borderId="0" xfId="0" applyFont="1" applyFill="1" applyAlignment="1">
      <alignment horizontal="center"/>
    </xf>
    <xf numFmtId="1" fontId="21" fillId="7" borderId="109" xfId="6" applyFont="1" applyFill="1" applyBorder="1">
      <alignment horizontal="left" vertical="center" wrapText="1"/>
    </xf>
    <xf numFmtId="1" fontId="21" fillId="7" borderId="114" xfId="6" applyFont="1" applyFill="1" applyBorder="1">
      <alignment horizontal="left" vertical="center" wrapText="1"/>
    </xf>
    <xf numFmtId="0" fontId="7" fillId="7" borderId="33" xfId="7" applyFont="1" applyFill="1" applyBorder="1" applyAlignment="1">
      <alignment horizontal="center" vertical="center" wrapText="1"/>
    </xf>
    <xf numFmtId="0" fontId="7" fillId="7" borderId="110" xfId="9" applyFont="1" applyFill="1" applyBorder="1">
      <alignment horizontal="right" vertical="center" wrapText="1"/>
    </xf>
    <xf numFmtId="0" fontId="7" fillId="7" borderId="115" xfId="9" applyFont="1" applyFill="1" applyBorder="1">
      <alignment horizontal="right" vertical="center" wrapText="1"/>
    </xf>
    <xf numFmtId="1" fontId="7" fillId="7" borderId="59" xfId="6" applyFont="1" applyFill="1" applyBorder="1" applyAlignment="1">
      <alignment horizontal="center" vertical="center" wrapText="1"/>
    </xf>
    <xf numFmtId="1" fontId="7" fillId="7" borderId="61" xfId="6" applyFont="1" applyFill="1" applyBorder="1" applyAlignment="1">
      <alignment horizontal="center" vertical="center" wrapText="1"/>
    </xf>
    <xf numFmtId="0" fontId="7" fillId="7" borderId="33" xfId="9" applyFont="1" applyFill="1" applyBorder="1" applyAlignment="1">
      <alignment horizontal="center" vertical="center" wrapText="1"/>
    </xf>
    <xf numFmtId="0" fontId="7" fillId="7" borderId="35" xfId="9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8" borderId="25" xfId="36" applyFont="1" applyFill="1" applyBorder="1" applyAlignment="1">
      <alignment horizontal="center" vertical="center" wrapText="1"/>
    </xf>
    <xf numFmtId="0" fontId="7" fillId="8" borderId="22" xfId="36" applyFont="1" applyFill="1" applyBorder="1" applyAlignment="1">
      <alignment horizontal="center" vertical="center" wrapText="1"/>
    </xf>
    <xf numFmtId="0" fontId="34" fillId="0" borderId="90" xfId="35" applyFont="1" applyFill="1" applyBorder="1" applyAlignment="1">
      <alignment horizontal="left" vertical="center" wrapText="1"/>
    </xf>
    <xf numFmtId="0" fontId="15" fillId="8" borderId="0" xfId="35" applyFont="1" applyFill="1" applyAlignment="1">
      <alignment horizontal="center" vertical="center"/>
    </xf>
    <xf numFmtId="0" fontId="16" fillId="8" borderId="0" xfId="35" applyFont="1" applyFill="1" applyAlignment="1">
      <alignment horizontal="center" vertical="center"/>
    </xf>
    <xf numFmtId="0" fontId="7" fillId="7" borderId="26" xfId="8" applyFont="1" applyFill="1" applyBorder="1" applyAlignment="1">
      <alignment horizontal="center" vertical="center" wrapText="1"/>
    </xf>
    <xf numFmtId="0" fontId="7" fillId="7" borderId="67" xfId="8" applyFont="1" applyFill="1" applyBorder="1" applyAlignment="1">
      <alignment horizontal="center" vertical="center" wrapText="1"/>
    </xf>
    <xf numFmtId="0" fontId="7" fillId="7" borderId="111" xfId="8" applyFont="1" applyFill="1" applyBorder="1" applyAlignment="1">
      <alignment horizontal="center" vertical="center" wrapText="1"/>
    </xf>
    <xf numFmtId="0" fontId="7" fillId="7" borderId="98" xfId="8" applyFont="1" applyFill="1" applyBorder="1" applyAlignment="1">
      <alignment horizontal="center" vertical="center" wrapText="1"/>
    </xf>
    <xf numFmtId="1" fontId="26" fillId="7" borderId="60" xfId="22" applyFont="1" applyFill="1" applyBorder="1">
      <alignment horizontal="center" vertical="center"/>
    </xf>
    <xf numFmtId="1" fontId="26" fillId="7" borderId="62" xfId="22" applyFont="1" applyFill="1" applyBorder="1">
      <alignment horizontal="center" vertical="center"/>
    </xf>
    <xf numFmtId="0" fontId="25" fillId="8" borderId="26" xfId="0" applyFont="1" applyFill="1" applyBorder="1" applyAlignment="1">
      <alignment horizontal="center"/>
    </xf>
    <xf numFmtId="0" fontId="38" fillId="7" borderId="59" xfId="8" applyFont="1" applyFill="1" applyBorder="1">
      <alignment horizontal="center" vertical="center" wrapText="1"/>
    </xf>
    <xf numFmtId="0" fontId="38" fillId="7" borderId="61" xfId="8" applyFont="1" applyFill="1" applyBorder="1">
      <alignment horizontal="center" vertical="center" wrapText="1"/>
    </xf>
    <xf numFmtId="0" fontId="11" fillId="8" borderId="0" xfId="19" applyFont="1" applyFill="1" applyAlignment="1">
      <alignment horizontal="center" vertical="center" readingOrder="1"/>
    </xf>
    <xf numFmtId="0" fontId="35" fillId="8" borderId="0" xfId="17" applyFont="1" applyFill="1" applyAlignment="1">
      <alignment horizontal="center" vertical="center" readingOrder="2"/>
    </xf>
  </cellXfs>
  <cellStyles count="44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2 3" xfId="43"/>
    <cellStyle name="Normal 3" xfId="35"/>
    <cellStyle name="Normal 4" xfId="37"/>
    <cellStyle name="Normal 4 2" xfId="38"/>
    <cellStyle name="Normal 5" xfId="39"/>
    <cellStyle name="Normal 6" xfId="41"/>
    <cellStyle name="Normal 7" xfId="42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5"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4"/>
      <tableStyleElement type="totalRow" dxfId="3"/>
      <tableStyleElement type="firstColumn" dxfId="2"/>
      <tableStyleElement type="lastColumn" dxfId="1"/>
      <tableStyleElement type="secondRowStripe" dxfId="0"/>
    </tableStyle>
  </tableStyles>
  <colors>
    <mruColors>
      <color rgb="FFAD3973"/>
      <color rgb="FF9933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worksheet" Target="worksheets/sheet76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7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4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1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46" Type="http://schemas.openxmlformats.org/officeDocument/2006/relationships/worksheet" Target="worksheets/sheet39.xml"/><Relationship Id="rId59" Type="http://schemas.openxmlformats.org/officeDocument/2006/relationships/worksheet" Target="worksheets/sheet51.xml"/><Relationship Id="rId67" Type="http://schemas.openxmlformats.org/officeDocument/2006/relationships/worksheet" Target="worksheets/sheet5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chartsheet" Target="chartsheets/sheet10.xml"/><Relationship Id="rId70" Type="http://schemas.openxmlformats.org/officeDocument/2006/relationships/worksheet" Target="worksheets/sheet59.xml"/><Relationship Id="rId75" Type="http://schemas.openxmlformats.org/officeDocument/2006/relationships/worksheet" Target="worksheets/sheet63.xml"/><Relationship Id="rId83" Type="http://schemas.openxmlformats.org/officeDocument/2006/relationships/chartsheet" Target="chartsheets/sheet13.xml"/><Relationship Id="rId88" Type="http://schemas.openxmlformats.org/officeDocument/2006/relationships/worksheet" Target="worksheets/sheet75.xml"/><Relationship Id="rId91" Type="http://schemas.openxmlformats.org/officeDocument/2006/relationships/chartsheet" Target="chartsheets/sheet14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chartsheet" Target="chartsheets/sheet9.xml"/><Relationship Id="rId65" Type="http://schemas.openxmlformats.org/officeDocument/2006/relationships/chartsheet" Target="chartsheets/sheet11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worksheet" Target="worksheets/sheet69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0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worksheet" Target="worksheets/sheet52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2.xml"/><Relationship Id="rId93" Type="http://schemas.openxmlformats.org/officeDocument/2006/relationships/worksheet" Target="worksheets/sheet79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معدل وفيات الأطفال (أقل من 5 سنوات) حسب الجنسية والنوع</a:t>
            </a:r>
          </a:p>
          <a:p>
            <a:pPr>
              <a:defRPr sz="1400"/>
            </a:pPr>
            <a:r>
              <a:rPr lang="en-US" sz="1400"/>
              <a:t>Child Mortality Rate (Less than 5 Years) by Nationality &amp; Gender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2007- 2016</a:t>
            </a: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293734297185673E-2"/>
          <c:y val="0.14423252523526792"/>
          <c:w val="0.91290146830120478"/>
          <c:h val="0.73852570452570565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195022154607991E-2"/>
                  <c:y val="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8.39</c:v>
                </c:pt>
                <c:pt idx="1">
                  <c:v>9.4</c:v>
                </c:pt>
                <c:pt idx="2">
                  <c:v>8.3000000000000007</c:v>
                </c:pt>
                <c:pt idx="3">
                  <c:v>7.9</c:v>
                </c:pt>
                <c:pt idx="4">
                  <c:v>8.3000000000000007</c:v>
                </c:pt>
                <c:pt idx="5">
                  <c:v>7.1</c:v>
                </c:pt>
                <c:pt idx="6">
                  <c:v>6</c:v>
                </c:pt>
                <c:pt idx="7">
                  <c:v>7.7</c:v>
                </c:pt>
                <c:pt idx="8">
                  <c:v>8.7611435597909626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3231333079779972E-3"/>
                  <c:y val="-1.8959106881757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9.68</c:v>
                </c:pt>
                <c:pt idx="1">
                  <c:v>9.65</c:v>
                </c:pt>
                <c:pt idx="2">
                  <c:v>9.1999999999999993</c:v>
                </c:pt>
                <c:pt idx="3">
                  <c:v>9</c:v>
                </c:pt>
                <c:pt idx="4">
                  <c:v>9.6</c:v>
                </c:pt>
                <c:pt idx="5">
                  <c:v>10.4</c:v>
                </c:pt>
                <c:pt idx="6">
                  <c:v>9.6</c:v>
                </c:pt>
                <c:pt idx="7">
                  <c:v>8.4</c:v>
                </c:pt>
                <c:pt idx="8">
                  <c:v>9.2578986039676714</c:v>
                </c:pt>
                <c:pt idx="9">
                  <c:v>7.2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337024"/>
        <c:axId val="118075904"/>
      </c:lineChart>
      <c:catAx>
        <c:axId val="12633702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7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759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37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09338074970693"/>
          <c:y val="0.17601987782753772"/>
          <c:w val="0.24706533091663913"/>
          <c:h val="7.8118054181105651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والعمر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2016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728561149968906E-2"/>
          <c:y val="0.1901920748223169"/>
          <c:w val="0.896547127616247"/>
          <c:h val="0.6966342112037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57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  <c:pt idx="4">
                  <c:v>27</c:v>
                </c:pt>
                <c:pt idx="5">
                  <c:v>17</c:v>
                </c:pt>
                <c:pt idx="6">
                  <c:v>14</c:v>
                </c:pt>
                <c:pt idx="7">
                  <c:v>19</c:v>
                </c:pt>
                <c:pt idx="8">
                  <c:v>14</c:v>
                </c:pt>
                <c:pt idx="9">
                  <c:v>18</c:v>
                </c:pt>
                <c:pt idx="10">
                  <c:v>34</c:v>
                </c:pt>
                <c:pt idx="11">
                  <c:v>53</c:v>
                </c:pt>
                <c:pt idx="12">
                  <c:v>66</c:v>
                </c:pt>
                <c:pt idx="13">
                  <c:v>344</c:v>
                </c:pt>
              </c:numCache>
            </c:numRef>
          </c:val>
        </c:ser>
        <c:ser>
          <c:idx val="0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133</c:v>
                </c:pt>
                <c:pt idx="1">
                  <c:v>17</c:v>
                </c:pt>
                <c:pt idx="2">
                  <c:v>8</c:v>
                </c:pt>
                <c:pt idx="3">
                  <c:v>17</c:v>
                </c:pt>
                <c:pt idx="4">
                  <c:v>87</c:v>
                </c:pt>
                <c:pt idx="5">
                  <c:v>135</c:v>
                </c:pt>
                <c:pt idx="6">
                  <c:v>152</c:v>
                </c:pt>
                <c:pt idx="7">
                  <c:v>151</c:v>
                </c:pt>
                <c:pt idx="8">
                  <c:v>122</c:v>
                </c:pt>
                <c:pt idx="9">
                  <c:v>163</c:v>
                </c:pt>
                <c:pt idx="10">
                  <c:v>124</c:v>
                </c:pt>
                <c:pt idx="11">
                  <c:v>136</c:v>
                </c:pt>
                <c:pt idx="12">
                  <c:v>105</c:v>
                </c:pt>
                <c:pt idx="13">
                  <c:v>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8158336"/>
        <c:axId val="159941760"/>
      </c:barChart>
      <c:catAx>
        <c:axId val="15815833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فئات</a:t>
                </a:r>
                <a:r>
                  <a:rPr lang="ar-QA" sz="1200" baseline="0"/>
                  <a:t> العمر </a:t>
                </a:r>
                <a:r>
                  <a:rPr lang="en-US" sz="1200" baseline="0"/>
                  <a:t>  Age Groups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0.45423756672370225"/>
              <c:y val="0.94560507436570707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41760"/>
        <c:crosses val="autoZero"/>
        <c:auto val="1"/>
        <c:lblAlgn val="ctr"/>
        <c:lblOffset val="100"/>
        <c:noMultiLvlLbl val="0"/>
      </c:catAx>
      <c:valAx>
        <c:axId val="15994176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583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1525494464843142"/>
          <c:y val="0.10788906302008695"/>
          <c:w val="0.24493938579966171"/>
          <c:h val="7.5836570428696695E-2"/>
        </c:manualLayout>
      </c:layout>
      <c:overlay val="0"/>
      <c:txPr>
        <a:bodyPr/>
        <a:lstStyle/>
        <a:p>
          <a:pPr>
            <a:defRPr sz="11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Qatari Deaths by Place of Death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2016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313776961243171E-2"/>
                  <c:y val="-6.4921635209861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19933830241022"/>
                  <c:y val="-0.117763604549431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'D-6'!$B$23:$G$23</c:f>
              <c:strCache>
                <c:ptCount val="6"/>
                <c:pt idx="0">
                  <c:v>دول امريكــا الشماليـــة
  North American Countries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20</c:v>
                </c:pt>
                <c:pt idx="1">
                  <c:v>44</c:v>
                </c:pt>
                <c:pt idx="2">
                  <c:v>26</c:v>
                </c:pt>
                <c:pt idx="3">
                  <c:v>5</c:v>
                </c:pt>
                <c:pt idx="4">
                  <c:v>43</c:v>
                </c:pt>
                <c:pt idx="5">
                  <c:v>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2016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'D-10'!$A$17:$A$22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'D-10'!$B$17:$B$22</c:f>
              <c:numCache>
                <c:formatCode>0.0</c:formatCode>
                <c:ptCount val="6"/>
                <c:pt idx="0">
                  <c:v>29.612270984235195</c:v>
                </c:pt>
                <c:pt idx="1">
                  <c:v>2.7694929697486153</c:v>
                </c:pt>
                <c:pt idx="2">
                  <c:v>19.982956966340009</c:v>
                </c:pt>
                <c:pt idx="3">
                  <c:v>43.033659991478487</c:v>
                </c:pt>
                <c:pt idx="4">
                  <c:v>1.6190881976991904</c:v>
                </c:pt>
                <c:pt idx="5">
                  <c:v>2.9825308904985088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2007- 2016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25481189851283E-2"/>
          <c:y val="0.20012704573065807"/>
          <c:w val="0.90827088801399869"/>
          <c:h val="0.70182648969826644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
Non-Qataris  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65</c:v>
                </c:pt>
                <c:pt idx="1">
                  <c:v>90</c:v>
                </c:pt>
                <c:pt idx="2">
                  <c:v>77</c:v>
                </c:pt>
                <c:pt idx="3">
                  <c:v>80</c:v>
                </c:pt>
                <c:pt idx="4">
                  <c:v>107</c:v>
                </c:pt>
                <c:pt idx="5">
                  <c:v>99</c:v>
                </c:pt>
                <c:pt idx="6">
                  <c:v>100</c:v>
                </c:pt>
                <c:pt idx="7">
                  <c:v>110</c:v>
                </c:pt>
                <c:pt idx="8">
                  <c:v>128</c:v>
                </c:pt>
                <c:pt idx="9">
                  <c:v>108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
Qataris 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52</c:v>
                </c:pt>
                <c:pt idx="1">
                  <c:v>42</c:v>
                </c:pt>
                <c:pt idx="2">
                  <c:v>53</c:v>
                </c:pt>
                <c:pt idx="3">
                  <c:v>52</c:v>
                </c:pt>
                <c:pt idx="4">
                  <c:v>49</c:v>
                </c:pt>
                <c:pt idx="5">
                  <c:v>49</c:v>
                </c:pt>
                <c:pt idx="6">
                  <c:v>58</c:v>
                </c:pt>
                <c:pt idx="7">
                  <c:v>58</c:v>
                </c:pt>
                <c:pt idx="8">
                  <c:v>69</c:v>
                </c:pt>
                <c:pt idx="9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19776"/>
        <c:axId val="163153600"/>
      </c:lineChart>
      <c:catAx>
        <c:axId val="16621977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315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15360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5815045561893456E-3"/>
              <c:y val="0.1267507726351955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6219776"/>
        <c:crosses val="autoZero"/>
        <c:crossBetween val="between"/>
        <c:minorUnit val="5"/>
      </c:valAx>
    </c:plotArea>
    <c:legend>
      <c:legendPos val="r"/>
      <c:layout>
        <c:manualLayout>
          <c:xMode val="edge"/>
          <c:yMode val="edge"/>
          <c:x val="0.62340420766863036"/>
          <c:y val="0.12002911680413958"/>
          <c:w val="0.34030135931239602"/>
          <c:h val="8.26446377245627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2016</a:t>
            </a:r>
          </a:p>
        </c:rich>
      </c:tx>
      <c:layout>
        <c:manualLayout>
          <c:xMode val="edge"/>
          <c:yMode val="edge"/>
          <c:x val="0.32533587993541596"/>
          <c:y val="1.63787343007355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57617966849188E-2"/>
          <c:y val="0.2023243528790285"/>
          <c:w val="0.91222605498974429"/>
          <c:h val="0.68568409931325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'ID-6'!$C$5</c:f>
              <c:strCache>
                <c:ptCount val="1"/>
                <c:pt idx="0">
                  <c:v>إناث
F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'ID-6'!$A$14:$A$18</c:f>
              <c:strCache>
                <c:ptCount val="5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أخرى
Other Countries</c:v>
                </c:pt>
              </c:strCache>
            </c:strRef>
          </c:cat>
          <c:val>
            <c:numRef>
              <c:f>'ID-6'!$C$6:$C$10</c:f>
              <c:numCache>
                <c:formatCode>#,##0</c:formatCode>
                <c:ptCount val="5"/>
                <c:pt idx="0">
                  <c:v>25</c:v>
                </c:pt>
                <c:pt idx="1">
                  <c:v>4</c:v>
                </c:pt>
                <c:pt idx="2">
                  <c:v>25</c:v>
                </c:pt>
                <c:pt idx="3">
                  <c:v>22</c:v>
                </c:pt>
                <c:pt idx="4">
                  <c:v>3</c:v>
                </c:pt>
              </c:numCache>
            </c:numRef>
          </c:val>
        </c:ser>
        <c:ser>
          <c:idx val="1"/>
          <c:order val="1"/>
          <c:tx>
            <c:strRef>
              <c:f>'ID-6'!$D$5</c:f>
              <c:strCache>
                <c:ptCount val="1"/>
                <c:pt idx="0">
                  <c:v>ذكور
M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'ID-6'!$A$14:$A$18</c:f>
              <c:strCache>
                <c:ptCount val="5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أخرى
Other Countries</c:v>
                </c:pt>
              </c:strCache>
            </c:strRef>
          </c:cat>
          <c:val>
            <c:numRef>
              <c:f>'ID-6'!$D$6:$D$10</c:f>
              <c:numCache>
                <c:formatCode>#,##0</c:formatCode>
                <c:ptCount val="5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18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axId val="162911232"/>
        <c:axId val="165044800"/>
      </c:barChart>
      <c:catAx>
        <c:axId val="16291123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50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04480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No.</a:t>
                </a:r>
              </a:p>
            </c:rich>
          </c:tx>
          <c:layout>
            <c:manualLayout>
              <c:xMode val="edge"/>
              <c:yMode val="edge"/>
              <c:x val="1.9424210891432581E-2"/>
              <c:y val="0.114944490892679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2911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169183456646513E-2"/>
          <c:y val="0.13312202852614888"/>
          <c:w val="0.28124910273480952"/>
          <c:h val="7.0265004513104662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2007 - 2016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452419312028584E-2"/>
          <c:y val="0.19911130077827238"/>
          <c:w val="0.9029353353709354"/>
          <c:h val="0.5901122033036984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13905</c:v>
                </c:pt>
                <c:pt idx="1">
                  <c:v>15268</c:v>
                </c:pt>
                <c:pt idx="2">
                  <c:v>16343</c:v>
                </c:pt>
                <c:pt idx="3">
                  <c:v>17534</c:v>
                </c:pt>
                <c:pt idx="4">
                  <c:v>18674</c:v>
                </c:pt>
                <c:pt idx="5">
                  <c:v>19392</c:v>
                </c:pt>
                <c:pt idx="6">
                  <c:v>21575</c:v>
                </c:pt>
                <c:pt idx="7">
                  <c:v>23077</c:v>
                </c:pt>
                <c:pt idx="8">
                  <c:v>24305</c:v>
                </c:pt>
                <c:pt idx="9">
                  <c:v>24469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1776</c:v>
                </c:pt>
                <c:pt idx="1">
                  <c:v>1942</c:v>
                </c:pt>
                <c:pt idx="2">
                  <c:v>2008</c:v>
                </c:pt>
                <c:pt idx="3">
                  <c:v>1970</c:v>
                </c:pt>
                <c:pt idx="4">
                  <c:v>1949</c:v>
                </c:pt>
                <c:pt idx="5">
                  <c:v>2031</c:v>
                </c:pt>
                <c:pt idx="6">
                  <c:v>2133</c:v>
                </c:pt>
                <c:pt idx="7">
                  <c:v>2366</c:v>
                </c:pt>
                <c:pt idx="8">
                  <c:v>2317</c:v>
                </c:pt>
                <c:pt idx="9">
                  <c:v>2347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15681</c:v>
                </c:pt>
                <c:pt idx="1">
                  <c:v>17210</c:v>
                </c:pt>
                <c:pt idx="2">
                  <c:v>18351</c:v>
                </c:pt>
                <c:pt idx="3">
                  <c:v>19504</c:v>
                </c:pt>
                <c:pt idx="4">
                  <c:v>20623</c:v>
                </c:pt>
                <c:pt idx="5">
                  <c:v>21423</c:v>
                </c:pt>
                <c:pt idx="6">
                  <c:v>23708</c:v>
                </c:pt>
                <c:pt idx="7">
                  <c:v>25443</c:v>
                </c:pt>
                <c:pt idx="8">
                  <c:v>26622</c:v>
                </c:pt>
                <c:pt idx="9">
                  <c:v>26816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9855104"/>
        <c:axId val="119421120"/>
      </c:lineChart>
      <c:catAx>
        <c:axId val="119855104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20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11151548327153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5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2016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elete val="1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  <c:pt idx="7">
                  <c:v>الشيحانيةAL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>
                  <c:v>1626</c:v>
                </c:pt>
                <c:pt idx="1">
                  <c:v>3844</c:v>
                </c:pt>
                <c:pt idx="2">
                  <c:v>440</c:v>
                </c:pt>
                <c:pt idx="3">
                  <c:v>626</c:v>
                </c:pt>
                <c:pt idx="4">
                  <c:v>351</c:v>
                </c:pt>
                <c:pt idx="5">
                  <c:v>54</c:v>
                </c:pt>
                <c:pt idx="6" formatCode="#,##0">
                  <c:v>276</c:v>
                </c:pt>
                <c:pt idx="7" formatCode="#,##0">
                  <c:v>470</c:v>
                </c:pt>
              </c:numCache>
            </c:numRef>
          </c:val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  <c:pt idx="7">
                  <c:v>الشيحانيةAL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8829</c:v>
                </c:pt>
                <c:pt idx="1">
                  <c:v>5985</c:v>
                </c:pt>
                <c:pt idx="2">
                  <c:v>983</c:v>
                </c:pt>
                <c:pt idx="3">
                  <c:v>892</c:v>
                </c:pt>
                <c:pt idx="4">
                  <c:v>670</c:v>
                </c:pt>
                <c:pt idx="5">
                  <c:v>71</c:v>
                </c:pt>
                <c:pt idx="6" formatCode="#,##0">
                  <c:v>283</c:v>
                </c:pt>
                <c:pt idx="7" formatCode="#,##0">
                  <c:v>1165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7081216"/>
        <c:axId val="94065728"/>
      </c:barChart>
      <c:catAx>
        <c:axId val="14708121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94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06572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2">
                  <a:lumMod val="9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390043048255879E-2"/>
              <c:y val="0.13314275687222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70812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الشهر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والنوع</a:t>
            </a:r>
            <a:endParaRPr lang="ar-SA" sz="16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2016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lineChart>
        <c:grouping val="standar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3473035038424454E-2"/>
                  <c:y val="-2.0238094184159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460376488177046E-3"/>
                  <c:y val="-1.76566194633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1190</c:v>
                </c:pt>
                <c:pt idx="1">
                  <c:v>1058</c:v>
                </c:pt>
                <c:pt idx="2">
                  <c:v>1069</c:v>
                </c:pt>
                <c:pt idx="3">
                  <c:v>1044</c:v>
                </c:pt>
                <c:pt idx="4">
                  <c:v>1179</c:v>
                </c:pt>
                <c:pt idx="5">
                  <c:v>1137</c:v>
                </c:pt>
                <c:pt idx="6">
                  <c:v>1122</c:v>
                </c:pt>
                <c:pt idx="7">
                  <c:v>1065</c:v>
                </c:pt>
                <c:pt idx="8">
                  <c:v>1107</c:v>
                </c:pt>
                <c:pt idx="9">
                  <c:v>1283</c:v>
                </c:pt>
                <c:pt idx="10">
                  <c:v>1165</c:v>
                </c:pt>
                <c:pt idx="11">
                  <c:v>1172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541515310317517E-2"/>
                  <c:y val="3.590758814632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6137237419029378E-3"/>
                  <c:y val="1.54786282633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1075</c:v>
                </c:pt>
                <c:pt idx="1">
                  <c:v>1064</c:v>
                </c:pt>
                <c:pt idx="2">
                  <c:v>1020</c:v>
                </c:pt>
                <c:pt idx="3">
                  <c:v>1050</c:v>
                </c:pt>
                <c:pt idx="4">
                  <c:v>1068</c:v>
                </c:pt>
                <c:pt idx="5">
                  <c:v>1173</c:v>
                </c:pt>
                <c:pt idx="6">
                  <c:v>1090</c:v>
                </c:pt>
                <c:pt idx="7">
                  <c:v>1072</c:v>
                </c:pt>
                <c:pt idx="8">
                  <c:v>1031</c:v>
                </c:pt>
                <c:pt idx="9">
                  <c:v>1247</c:v>
                </c:pt>
                <c:pt idx="10">
                  <c:v>1177</c:v>
                </c:pt>
                <c:pt idx="11">
                  <c:v>1158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408192"/>
        <c:axId val="147857408"/>
      </c:lineChart>
      <c:catAx>
        <c:axId val="12640819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78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5740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2049260060324594E-2"/>
              <c:y val="0.1331402829242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26408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7116720544368356"/>
          <c:h val="7.21800684005408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2016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'B9'!$E$24:$E$29</c:f>
              <c:strCache>
                <c:ptCount val="6"/>
                <c:pt idx="0">
                  <c:v>قطر
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'B9'!$C$24:$C$29</c:f>
              <c:numCache>
                <c:formatCode>#,##0</c:formatCode>
                <c:ptCount val="6"/>
                <c:pt idx="0">
                  <c:v>7938</c:v>
                </c:pt>
                <c:pt idx="1">
                  <c:v>664</c:v>
                </c:pt>
                <c:pt idx="2">
                  <c:v>9538</c:v>
                </c:pt>
                <c:pt idx="3">
                  <c:v>7309</c:v>
                </c:pt>
                <c:pt idx="4">
                  <c:v>588</c:v>
                </c:pt>
                <c:pt idx="5">
                  <c:v>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2016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127</c:v>
                </c:pt>
                <c:pt idx="1">
                  <c:v>1387</c:v>
                </c:pt>
                <c:pt idx="2">
                  <c:v>2504</c:v>
                </c:pt>
                <c:pt idx="3">
                  <c:v>2193</c:v>
                </c:pt>
                <c:pt idx="4">
                  <c:v>1282</c:v>
                </c:pt>
                <c:pt idx="5">
                  <c:v>401</c:v>
                </c:pt>
                <c:pt idx="6">
                  <c:v>43</c:v>
                </c:pt>
                <c:pt idx="7">
                  <c:v>1</c:v>
                </c:pt>
              </c:numCache>
            </c:numRef>
          </c:val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226</c:v>
                </c:pt>
                <c:pt idx="1">
                  <c:v>2081</c:v>
                </c:pt>
                <c:pt idx="2">
                  <c:v>6047</c:v>
                </c:pt>
                <c:pt idx="3">
                  <c:v>6561</c:v>
                </c:pt>
                <c:pt idx="4">
                  <c:v>3101</c:v>
                </c:pt>
                <c:pt idx="5">
                  <c:v>797</c:v>
                </c:pt>
                <c:pt idx="6">
                  <c:v>58</c:v>
                </c:pt>
                <c:pt idx="7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9424128"/>
        <c:axId val="147864896"/>
      </c:barChart>
      <c:catAx>
        <c:axId val="14942412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فئات العمر</a:t>
                </a:r>
              </a:p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6489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957018771614752E-2"/>
              <c:y val="0.127110178728617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241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6048567201418382"/>
          <c:w val="0.39821215778684788"/>
          <c:h val="6.0531506461850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Nationality and Age Group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2016</a:t>
            </a:r>
          </a:p>
        </c:rich>
      </c:tx>
      <c:layout>
        <c:manualLayout>
          <c:xMode val="edge"/>
          <c:yMode val="edge"/>
          <c:x val="0.25281233186122287"/>
          <c:y val="1.6539010278231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>
                  <c:v>79</c:v>
                </c:pt>
                <c:pt idx="1">
                  <c:v>1028</c:v>
                </c:pt>
                <c:pt idx="2">
                  <c:v>1993</c:v>
                </c:pt>
                <c:pt idx="3">
                  <c:v>1860</c:v>
                </c:pt>
                <c:pt idx="4">
                  <c:v>1141</c:v>
                </c:pt>
                <c:pt idx="5">
                  <c:v>380</c:v>
                </c:pt>
                <c:pt idx="6">
                  <c:v>43</c:v>
                </c:pt>
                <c:pt idx="7">
                  <c:v>1</c:v>
                </c:pt>
              </c:numCache>
            </c:numRef>
          </c:val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>
                  <c:v>274</c:v>
                </c:pt>
                <c:pt idx="1">
                  <c:v>2440</c:v>
                </c:pt>
                <c:pt idx="2">
                  <c:v>6558</c:v>
                </c:pt>
                <c:pt idx="3">
                  <c:v>6894</c:v>
                </c:pt>
                <c:pt idx="4">
                  <c:v>3242</c:v>
                </c:pt>
                <c:pt idx="5">
                  <c:v>818</c:v>
                </c:pt>
                <c:pt idx="6">
                  <c:v>58</c:v>
                </c:pt>
                <c:pt idx="7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50681600"/>
        <c:axId val="135154496"/>
      </c:barChart>
      <c:catAx>
        <c:axId val="150681600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فئات العمر</a:t>
                </a:r>
              </a:p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 sz="1200">
                    <a:solidFill>
                      <a:schemeClr val="tx2"/>
                    </a:solidFill>
                    <a:cs typeface="+mn-cs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1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15449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8160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EDUCATIONAL STATUS OF MOTHER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2016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'B15-3'!$B$20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'B15-3'!$B$22:$B$28</c:f>
              <c:numCache>
                <c:formatCode>General</c:formatCode>
                <c:ptCount val="7"/>
                <c:pt idx="0">
                  <c:v>177</c:v>
                </c:pt>
                <c:pt idx="1">
                  <c:v>0</c:v>
                </c:pt>
                <c:pt idx="2">
                  <c:v>310</c:v>
                </c:pt>
                <c:pt idx="3">
                  <c:v>594</c:v>
                </c:pt>
                <c:pt idx="4">
                  <c:v>3616</c:v>
                </c:pt>
                <c:pt idx="5">
                  <c:v>214</c:v>
                </c:pt>
                <c:pt idx="6">
                  <c:v>3023</c:v>
                </c:pt>
              </c:numCache>
            </c:numRef>
          </c:val>
        </c:ser>
        <c:ser>
          <c:idx val="1"/>
          <c:order val="1"/>
          <c:tx>
            <c:strRef>
              <c:f>'B15-3'!$C$20</c:f>
              <c:strCache>
                <c:ptCount val="1"/>
                <c:pt idx="0">
                  <c:v>عرب آخرون
Other Arabs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'B15-3'!$C$22:$C$28</c:f>
              <c:numCache>
                <c:formatCode>General</c:formatCode>
                <c:ptCount val="7"/>
                <c:pt idx="0">
                  <c:v>122</c:v>
                </c:pt>
                <c:pt idx="1">
                  <c:v>0</c:v>
                </c:pt>
                <c:pt idx="2">
                  <c:v>391</c:v>
                </c:pt>
                <c:pt idx="3">
                  <c:v>537</c:v>
                </c:pt>
                <c:pt idx="4">
                  <c:v>2725</c:v>
                </c:pt>
                <c:pt idx="5">
                  <c:v>706</c:v>
                </c:pt>
                <c:pt idx="6">
                  <c:v>5701</c:v>
                </c:pt>
              </c:numCache>
            </c:numRef>
          </c:val>
        </c:ser>
        <c:ser>
          <c:idx val="2"/>
          <c:order val="2"/>
          <c:tx>
            <c:strRef>
              <c:f>'B15-3'!$D$20</c:f>
              <c:strCache>
                <c:ptCount val="1"/>
                <c:pt idx="0">
                  <c:v>أجانب
Foreigners</c:v>
                </c:pt>
              </c:strCache>
            </c:strRef>
          </c:tx>
          <c:spPr>
            <a:solidFill>
              <a:schemeClr val="accent3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'B15-3'!$D$22:$D$28</c:f>
              <c:numCache>
                <c:formatCode>General</c:formatCode>
                <c:ptCount val="7"/>
                <c:pt idx="0" formatCode="#,##0">
                  <c:v>319</c:v>
                </c:pt>
                <c:pt idx="1">
                  <c:v>0</c:v>
                </c:pt>
                <c:pt idx="2">
                  <c:v>455</c:v>
                </c:pt>
                <c:pt idx="3">
                  <c:v>394</c:v>
                </c:pt>
                <c:pt idx="4">
                  <c:v>2536</c:v>
                </c:pt>
                <c:pt idx="5">
                  <c:v>771</c:v>
                </c:pt>
                <c:pt idx="6">
                  <c:v>4146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8413568"/>
        <c:axId val="150836864"/>
      </c:barChart>
      <c:catAx>
        <c:axId val="5841356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</a:t>
                </a:r>
                <a:r>
                  <a:rPr lang="ar-QA" sz="11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4243201332610046E-2"/>
              <c:y val="0.369614368726892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83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83686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841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14658014262258"/>
          <c:y val="0.35287902799788901"/>
          <c:w val="0.11188236647872055"/>
          <c:h val="0.30719359763072407"/>
        </c:manualLayout>
      </c:layout>
      <c:overlay val="0"/>
      <c:spPr>
        <a:noFill/>
      </c:spPr>
      <c:txPr>
        <a:bodyPr/>
        <a:lstStyle/>
        <a:p>
          <a:pPr>
            <a:defRPr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الشهر وال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نوع</a:t>
            </a:r>
            <a:endParaRPr lang="ar-S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2016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lineChart>
        <c:grouping val="standar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743777693259988E-2"/>
                  <c:y val="-2.321555966464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151</c:v>
                </c:pt>
                <c:pt idx="1">
                  <c:v>139</c:v>
                </c:pt>
                <c:pt idx="2">
                  <c:v>150</c:v>
                </c:pt>
                <c:pt idx="3">
                  <c:v>140</c:v>
                </c:pt>
                <c:pt idx="4">
                  <c:v>121</c:v>
                </c:pt>
                <c:pt idx="5">
                  <c:v>152</c:v>
                </c:pt>
                <c:pt idx="6">
                  <c:v>147</c:v>
                </c:pt>
                <c:pt idx="7">
                  <c:v>141</c:v>
                </c:pt>
                <c:pt idx="8">
                  <c:v>144</c:v>
                </c:pt>
                <c:pt idx="9">
                  <c:v>141</c:v>
                </c:pt>
                <c:pt idx="10">
                  <c:v>160</c:v>
                </c:pt>
                <c:pt idx="11">
                  <c:v>161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807833269944991E-2"/>
                  <c:y val="-1.899441285079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59</c:v>
                </c:pt>
                <c:pt idx="1">
                  <c:v>46</c:v>
                </c:pt>
                <c:pt idx="2">
                  <c:v>51</c:v>
                </c:pt>
                <c:pt idx="3">
                  <c:v>51</c:v>
                </c:pt>
                <c:pt idx="4">
                  <c:v>62</c:v>
                </c:pt>
                <c:pt idx="5">
                  <c:v>47</c:v>
                </c:pt>
                <c:pt idx="6">
                  <c:v>40</c:v>
                </c:pt>
                <c:pt idx="7">
                  <c:v>50</c:v>
                </c:pt>
                <c:pt idx="8">
                  <c:v>51</c:v>
                </c:pt>
                <c:pt idx="9">
                  <c:v>50</c:v>
                </c:pt>
                <c:pt idx="10">
                  <c:v>40</c:v>
                </c:pt>
                <c:pt idx="11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78656"/>
        <c:axId val="57765824"/>
      </c:lineChart>
      <c:catAx>
        <c:axId val="15827865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577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6582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82786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0497485941388"/>
          <c:h val="5.098036279537936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152400</xdr:rowOff>
    </xdr:from>
    <xdr:to>
      <xdr:col>0</xdr:col>
      <xdr:colOff>897663</xdr:colOff>
      <xdr:row>1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0</xdr:col>
      <xdr:colOff>821463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7625"/>
          <a:ext cx="488088" cy="4381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773838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783363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2</xdr:row>
      <xdr:rowOff>219075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0</xdr:col>
      <xdr:colOff>783363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783363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0</xdr:col>
      <xdr:colOff>878613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95250</xdr:rowOff>
    </xdr:from>
    <xdr:to>
      <xdr:col>0</xdr:col>
      <xdr:colOff>897663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152400</xdr:rowOff>
    </xdr:from>
    <xdr:to>
      <xdr:col>0</xdr:col>
      <xdr:colOff>888138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142875</xdr:rowOff>
    </xdr:from>
    <xdr:to>
      <xdr:col>0</xdr:col>
      <xdr:colOff>869088</xdr:colOff>
      <xdr:row>1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47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0.08115</cdr:x>
      <cdr:y>0.1167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47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0.01158</cdr:x>
      <cdr:y>0.01294</cdr:y>
    </cdr:from>
    <cdr:to>
      <cdr:x>0.08723</cdr:x>
      <cdr:y>0.12066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6830" y="73212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76200</xdr:rowOff>
    </xdr:from>
    <xdr:to>
      <xdr:col>0</xdr:col>
      <xdr:colOff>821463</xdr:colOff>
      <xdr:row>2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1</xdr:row>
      <xdr:rowOff>400050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792888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68952" cy="60734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0.08066</cdr:x>
      <cdr:y>0.10855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792888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783363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57150</xdr:rowOff>
    </xdr:from>
    <xdr:to>
      <xdr:col>0</xdr:col>
      <xdr:colOff>830988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171450</xdr:rowOff>
    </xdr:from>
    <xdr:to>
      <xdr:col>0</xdr:col>
      <xdr:colOff>792888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0</xdr:col>
      <xdr:colOff>773838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171450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133350</xdr:rowOff>
    </xdr:from>
    <xdr:to>
      <xdr:col>0</xdr:col>
      <xdr:colOff>821463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792888</xdr:colOff>
      <xdr:row>2</xdr:row>
      <xdr:rowOff>219075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0</xdr:col>
      <xdr:colOff>811938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123825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811938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830988</xdr:colOff>
      <xdr:row>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114300</xdr:rowOff>
    </xdr:from>
    <xdr:to>
      <xdr:col>0</xdr:col>
      <xdr:colOff>830988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95250</xdr:rowOff>
    </xdr:from>
    <xdr:to>
      <xdr:col>0</xdr:col>
      <xdr:colOff>764313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161925</xdr:rowOff>
    </xdr:from>
    <xdr:to>
      <xdr:col>0</xdr:col>
      <xdr:colOff>850038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1925"/>
          <a:ext cx="697638" cy="6096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34475" cy="60102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0.02116</cdr:x>
      <cdr:y>0.02113</cdr:y>
    </cdr:from>
    <cdr:to>
      <cdr:x>0.09737</cdr:x>
      <cdr:y>0.12256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3675" y="1270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123825</xdr:rowOff>
    </xdr:from>
    <xdr:to>
      <xdr:col>0</xdr:col>
      <xdr:colOff>821463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133350</xdr:rowOff>
    </xdr:from>
    <xdr:to>
      <xdr:col>0</xdr:col>
      <xdr:colOff>792888</xdr:colOff>
      <xdr:row>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142875</xdr:rowOff>
    </xdr:from>
    <xdr:to>
      <xdr:col>0</xdr:col>
      <xdr:colOff>802413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754788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74083</xdr:rowOff>
    </xdr:from>
    <xdr:to>
      <xdr:col>0</xdr:col>
      <xdr:colOff>909305</xdr:colOff>
      <xdr:row>2</xdr:row>
      <xdr:rowOff>175683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4083"/>
          <a:ext cx="697638" cy="6096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0</xdr:row>
      <xdr:rowOff>59532</xdr:rowOff>
    </xdr:from>
    <xdr:to>
      <xdr:col>0</xdr:col>
      <xdr:colOff>816701</xdr:colOff>
      <xdr:row>2</xdr:row>
      <xdr:rowOff>145257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59532"/>
          <a:ext cx="697638" cy="6096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76200</xdr:rowOff>
    </xdr:from>
    <xdr:to>
      <xdr:col>0</xdr:col>
      <xdr:colOff>869088</xdr:colOff>
      <xdr:row>2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10</xdr:col>
      <xdr:colOff>440353</xdr:colOff>
      <xdr:row>57</xdr:row>
      <xdr:rowOff>9526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" t="1799" r="2259" b="1137"/>
        <a:stretch/>
      </xdr:blipFill>
      <xdr:spPr>
        <a:xfrm>
          <a:off x="133350" y="85725"/>
          <a:ext cx="6403003" cy="915352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0</xdr:col>
      <xdr:colOff>859563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66675</xdr:rowOff>
    </xdr:from>
    <xdr:to>
      <xdr:col>0</xdr:col>
      <xdr:colOff>850038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764313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931088" cy="57262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0.01069</cdr:x>
      <cdr:y>0.01866</cdr:y>
    </cdr:from>
    <cdr:to>
      <cdr:x>0.08871</cdr:x>
      <cdr:y>0.12511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10683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105833</xdr:colOff>
      <xdr:row>0</xdr:row>
      <xdr:rowOff>95250</xdr:rowOff>
    </xdr:from>
    <xdr:to>
      <xdr:col>0</xdr:col>
      <xdr:colOff>803471</xdr:colOff>
      <xdr:row>2</xdr:row>
      <xdr:rowOff>218017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200025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252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0.01044</cdr:x>
      <cdr:y>0.01217</cdr:y>
    </cdr:from>
    <cdr:to>
      <cdr:x>0.08665</cdr:x>
      <cdr:y>0.11347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73211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0.01601</cdr:x>
      <cdr:y>0.02502</cdr:y>
    </cdr:from>
    <cdr:to>
      <cdr:x>0.09412</cdr:x>
      <cdr:y>0.13168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42977" y="142978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76200</xdr:rowOff>
    </xdr:from>
    <xdr:to>
      <xdr:col>1</xdr:col>
      <xdr:colOff>783363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0</xdr:col>
      <xdr:colOff>792888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85725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33375"/>
          <a:ext cx="697638" cy="6096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0</xdr:col>
      <xdr:colOff>830988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23850"/>
          <a:ext cx="697638" cy="6096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66675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4325"/>
          <a:ext cx="697638" cy="60960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84667</xdr:rowOff>
    </xdr:from>
    <xdr:to>
      <xdr:col>0</xdr:col>
      <xdr:colOff>866971</xdr:colOff>
      <xdr:row>2</xdr:row>
      <xdr:rowOff>186267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84667"/>
          <a:ext cx="697638" cy="6096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8910484" cy="5715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0.01486</cdr:x>
      <cdr:y>0.03398</cdr:y>
    </cdr:from>
    <cdr:to>
      <cdr:x>0.09298</cdr:x>
      <cdr:y>0.14065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2736" y="194187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179916</xdr:colOff>
      <xdr:row>0</xdr:row>
      <xdr:rowOff>137583</xdr:rowOff>
    </xdr:from>
    <xdr:to>
      <xdr:col>0</xdr:col>
      <xdr:colOff>877554</xdr:colOff>
      <xdr:row>3</xdr:row>
      <xdr:rowOff>6350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" y="137583"/>
          <a:ext cx="697638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0</xdr:col>
      <xdr:colOff>802413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0</xdr:col>
      <xdr:colOff>878613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63499</xdr:rowOff>
    </xdr:from>
    <xdr:to>
      <xdr:col>0</xdr:col>
      <xdr:colOff>792889</xdr:colOff>
      <xdr:row>2</xdr:row>
      <xdr:rowOff>218016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3499"/>
          <a:ext cx="516663" cy="421217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133350</xdr:rowOff>
    </xdr:from>
    <xdr:to>
      <xdr:col>0</xdr:col>
      <xdr:colOff>907188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33350"/>
          <a:ext cx="402363" cy="46672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133350</xdr:rowOff>
    </xdr:from>
    <xdr:to>
      <xdr:col>0</xdr:col>
      <xdr:colOff>907188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133350</xdr:rowOff>
    </xdr:from>
    <xdr:to>
      <xdr:col>0</xdr:col>
      <xdr:colOff>907188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133350</xdr:rowOff>
    </xdr:from>
    <xdr:to>
      <xdr:col>10</xdr:col>
      <xdr:colOff>402058</xdr:colOff>
      <xdr:row>58</xdr:row>
      <xdr:rowOff>9525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2" t="1609" r="2259" b="852"/>
        <a:stretch/>
      </xdr:blipFill>
      <xdr:spPr>
        <a:xfrm>
          <a:off x="28576" y="133350"/>
          <a:ext cx="6469482" cy="926782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0.00971</cdr:x>
      <cdr:y>0.01479</cdr:y>
    </cdr:from>
    <cdr:to>
      <cdr:x>0.08593</cdr:x>
      <cdr:y>0.11622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900" y="889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10</xdr:col>
      <xdr:colOff>309452</xdr:colOff>
      <xdr:row>56</xdr:row>
      <xdr:rowOff>47625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" t="1610" r="1724" b="1042"/>
        <a:stretch/>
      </xdr:blipFill>
      <xdr:spPr>
        <a:xfrm>
          <a:off x="85725" y="104775"/>
          <a:ext cx="6319727" cy="90106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0</xdr:col>
      <xdr:colOff>783363</xdr:colOff>
      <xdr:row>2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0</xdr:col>
      <xdr:colOff>821463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783363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4775"/>
          <a:ext cx="697638" cy="6096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142875</xdr:rowOff>
    </xdr:from>
    <xdr:to>
      <xdr:col>0</xdr:col>
      <xdr:colOff>773838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554763" cy="43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Normal="100" zoomScaleSheetLayoutView="100" workbookViewId="0">
      <selection activeCell="A11" sqref="A11"/>
    </sheetView>
  </sheetViews>
  <sheetFormatPr defaultRowHeight="12.75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75.75" customHeight="1" thickTop="1" thickBot="1">
      <c r="A1" s="238" t="s">
        <v>635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BreakPreview" zoomScaleNormal="100" zoomScaleSheetLayoutView="100" workbookViewId="0">
      <selection activeCell="B16" sqref="B16"/>
    </sheetView>
  </sheetViews>
  <sheetFormatPr defaultRowHeight="15"/>
  <cols>
    <col min="1" max="1" width="25.7109375" style="101" customWidth="1"/>
    <col min="2" max="10" width="7.7109375" style="101" customWidth="1"/>
    <col min="11" max="11" width="25.7109375" style="101" customWidth="1"/>
    <col min="12" max="256" width="9.140625" style="100"/>
    <col min="257" max="257" width="25.7109375" style="100" customWidth="1"/>
    <col min="258" max="266" width="7.7109375" style="100" customWidth="1"/>
    <col min="267" max="267" width="25.7109375" style="100" customWidth="1"/>
    <col min="268" max="512" width="9.140625" style="100"/>
    <col min="513" max="513" width="25.7109375" style="100" customWidth="1"/>
    <col min="514" max="522" width="7.7109375" style="100" customWidth="1"/>
    <col min="523" max="523" width="25.7109375" style="100" customWidth="1"/>
    <col min="524" max="768" width="9.140625" style="100"/>
    <col min="769" max="769" width="25.7109375" style="100" customWidth="1"/>
    <col min="770" max="778" width="7.7109375" style="100" customWidth="1"/>
    <col min="779" max="779" width="25.7109375" style="100" customWidth="1"/>
    <col min="780" max="1024" width="9.140625" style="100"/>
    <col min="1025" max="1025" width="25.7109375" style="100" customWidth="1"/>
    <col min="1026" max="1034" width="7.7109375" style="100" customWidth="1"/>
    <col min="1035" max="1035" width="25.7109375" style="100" customWidth="1"/>
    <col min="1036" max="1280" width="9.140625" style="100"/>
    <col min="1281" max="1281" width="25.7109375" style="100" customWidth="1"/>
    <col min="1282" max="1290" width="7.7109375" style="100" customWidth="1"/>
    <col min="1291" max="1291" width="25.7109375" style="100" customWidth="1"/>
    <col min="1292" max="1536" width="9.140625" style="100"/>
    <col min="1537" max="1537" width="25.7109375" style="100" customWidth="1"/>
    <col min="1538" max="1546" width="7.7109375" style="100" customWidth="1"/>
    <col min="1547" max="1547" width="25.7109375" style="100" customWidth="1"/>
    <col min="1548" max="1792" width="9.140625" style="100"/>
    <col min="1793" max="1793" width="25.7109375" style="100" customWidth="1"/>
    <col min="1794" max="1802" width="7.7109375" style="100" customWidth="1"/>
    <col min="1803" max="1803" width="25.7109375" style="100" customWidth="1"/>
    <col min="1804" max="2048" width="9.140625" style="100"/>
    <col min="2049" max="2049" width="25.7109375" style="100" customWidth="1"/>
    <col min="2050" max="2058" width="7.7109375" style="100" customWidth="1"/>
    <col min="2059" max="2059" width="25.7109375" style="100" customWidth="1"/>
    <col min="2060" max="2304" width="9.140625" style="100"/>
    <col min="2305" max="2305" width="25.7109375" style="100" customWidth="1"/>
    <col min="2306" max="2314" width="7.7109375" style="100" customWidth="1"/>
    <col min="2315" max="2315" width="25.7109375" style="100" customWidth="1"/>
    <col min="2316" max="2560" width="9.140625" style="100"/>
    <col min="2561" max="2561" width="25.7109375" style="100" customWidth="1"/>
    <col min="2562" max="2570" width="7.7109375" style="100" customWidth="1"/>
    <col min="2571" max="2571" width="25.7109375" style="100" customWidth="1"/>
    <col min="2572" max="2816" width="9.140625" style="100"/>
    <col min="2817" max="2817" width="25.7109375" style="100" customWidth="1"/>
    <col min="2818" max="2826" width="7.7109375" style="100" customWidth="1"/>
    <col min="2827" max="2827" width="25.7109375" style="100" customWidth="1"/>
    <col min="2828" max="3072" width="9.140625" style="100"/>
    <col min="3073" max="3073" width="25.7109375" style="100" customWidth="1"/>
    <col min="3074" max="3082" width="7.7109375" style="100" customWidth="1"/>
    <col min="3083" max="3083" width="25.7109375" style="100" customWidth="1"/>
    <col min="3084" max="3328" width="9.140625" style="100"/>
    <col min="3329" max="3329" width="25.7109375" style="100" customWidth="1"/>
    <col min="3330" max="3338" width="7.7109375" style="100" customWidth="1"/>
    <col min="3339" max="3339" width="25.7109375" style="100" customWidth="1"/>
    <col min="3340" max="3584" width="9.140625" style="100"/>
    <col min="3585" max="3585" width="25.7109375" style="100" customWidth="1"/>
    <col min="3586" max="3594" width="7.7109375" style="100" customWidth="1"/>
    <col min="3595" max="3595" width="25.7109375" style="100" customWidth="1"/>
    <col min="3596" max="3840" width="9.140625" style="100"/>
    <col min="3841" max="3841" width="25.7109375" style="100" customWidth="1"/>
    <col min="3842" max="3850" width="7.7109375" style="100" customWidth="1"/>
    <col min="3851" max="3851" width="25.7109375" style="100" customWidth="1"/>
    <col min="3852" max="4096" width="9.140625" style="100"/>
    <col min="4097" max="4097" width="25.7109375" style="100" customWidth="1"/>
    <col min="4098" max="4106" width="7.7109375" style="100" customWidth="1"/>
    <col min="4107" max="4107" width="25.7109375" style="100" customWidth="1"/>
    <col min="4108" max="4352" width="9.140625" style="100"/>
    <col min="4353" max="4353" width="25.7109375" style="100" customWidth="1"/>
    <col min="4354" max="4362" width="7.7109375" style="100" customWidth="1"/>
    <col min="4363" max="4363" width="25.7109375" style="100" customWidth="1"/>
    <col min="4364" max="4608" width="9.140625" style="100"/>
    <col min="4609" max="4609" width="25.7109375" style="100" customWidth="1"/>
    <col min="4610" max="4618" width="7.7109375" style="100" customWidth="1"/>
    <col min="4619" max="4619" width="25.7109375" style="100" customWidth="1"/>
    <col min="4620" max="4864" width="9.140625" style="100"/>
    <col min="4865" max="4865" width="25.7109375" style="100" customWidth="1"/>
    <col min="4866" max="4874" width="7.7109375" style="100" customWidth="1"/>
    <col min="4875" max="4875" width="25.7109375" style="100" customWidth="1"/>
    <col min="4876" max="5120" width="9.140625" style="100"/>
    <col min="5121" max="5121" width="25.7109375" style="100" customWidth="1"/>
    <col min="5122" max="5130" width="7.7109375" style="100" customWidth="1"/>
    <col min="5131" max="5131" width="25.7109375" style="100" customWidth="1"/>
    <col min="5132" max="5376" width="9.140625" style="100"/>
    <col min="5377" max="5377" width="25.7109375" style="100" customWidth="1"/>
    <col min="5378" max="5386" width="7.7109375" style="100" customWidth="1"/>
    <col min="5387" max="5387" width="25.7109375" style="100" customWidth="1"/>
    <col min="5388" max="5632" width="9.140625" style="100"/>
    <col min="5633" max="5633" width="25.7109375" style="100" customWidth="1"/>
    <col min="5634" max="5642" width="7.7109375" style="100" customWidth="1"/>
    <col min="5643" max="5643" width="25.7109375" style="100" customWidth="1"/>
    <col min="5644" max="5888" width="9.140625" style="100"/>
    <col min="5889" max="5889" width="25.7109375" style="100" customWidth="1"/>
    <col min="5890" max="5898" width="7.7109375" style="100" customWidth="1"/>
    <col min="5899" max="5899" width="25.7109375" style="100" customWidth="1"/>
    <col min="5900" max="6144" width="9.140625" style="100"/>
    <col min="6145" max="6145" width="25.7109375" style="100" customWidth="1"/>
    <col min="6146" max="6154" width="7.7109375" style="100" customWidth="1"/>
    <col min="6155" max="6155" width="25.7109375" style="100" customWidth="1"/>
    <col min="6156" max="6400" width="9.140625" style="100"/>
    <col min="6401" max="6401" width="25.7109375" style="100" customWidth="1"/>
    <col min="6402" max="6410" width="7.7109375" style="100" customWidth="1"/>
    <col min="6411" max="6411" width="25.7109375" style="100" customWidth="1"/>
    <col min="6412" max="6656" width="9.140625" style="100"/>
    <col min="6657" max="6657" width="25.7109375" style="100" customWidth="1"/>
    <col min="6658" max="6666" width="7.7109375" style="100" customWidth="1"/>
    <col min="6667" max="6667" width="25.7109375" style="100" customWidth="1"/>
    <col min="6668" max="6912" width="9.140625" style="100"/>
    <col min="6913" max="6913" width="25.7109375" style="100" customWidth="1"/>
    <col min="6914" max="6922" width="7.7109375" style="100" customWidth="1"/>
    <col min="6923" max="6923" width="25.7109375" style="100" customWidth="1"/>
    <col min="6924" max="7168" width="9.140625" style="100"/>
    <col min="7169" max="7169" width="25.7109375" style="100" customWidth="1"/>
    <col min="7170" max="7178" width="7.7109375" style="100" customWidth="1"/>
    <col min="7179" max="7179" width="25.7109375" style="100" customWidth="1"/>
    <col min="7180" max="7424" width="9.140625" style="100"/>
    <col min="7425" max="7425" width="25.7109375" style="100" customWidth="1"/>
    <col min="7426" max="7434" width="7.7109375" style="100" customWidth="1"/>
    <col min="7435" max="7435" width="25.7109375" style="100" customWidth="1"/>
    <col min="7436" max="7680" width="9.140625" style="100"/>
    <col min="7681" max="7681" width="25.7109375" style="100" customWidth="1"/>
    <col min="7682" max="7690" width="7.7109375" style="100" customWidth="1"/>
    <col min="7691" max="7691" width="25.7109375" style="100" customWidth="1"/>
    <col min="7692" max="7936" width="9.140625" style="100"/>
    <col min="7937" max="7937" width="25.7109375" style="100" customWidth="1"/>
    <col min="7938" max="7946" width="7.7109375" style="100" customWidth="1"/>
    <col min="7947" max="7947" width="25.7109375" style="100" customWidth="1"/>
    <col min="7948" max="8192" width="9.140625" style="100"/>
    <col min="8193" max="8193" width="25.7109375" style="100" customWidth="1"/>
    <col min="8194" max="8202" width="7.7109375" style="100" customWidth="1"/>
    <col min="8203" max="8203" width="25.7109375" style="100" customWidth="1"/>
    <col min="8204" max="8448" width="9.140625" style="100"/>
    <col min="8449" max="8449" width="25.7109375" style="100" customWidth="1"/>
    <col min="8450" max="8458" width="7.7109375" style="100" customWidth="1"/>
    <col min="8459" max="8459" width="25.7109375" style="100" customWidth="1"/>
    <col min="8460" max="8704" width="9.140625" style="100"/>
    <col min="8705" max="8705" width="25.7109375" style="100" customWidth="1"/>
    <col min="8706" max="8714" width="7.7109375" style="100" customWidth="1"/>
    <col min="8715" max="8715" width="25.7109375" style="100" customWidth="1"/>
    <col min="8716" max="8960" width="9.140625" style="100"/>
    <col min="8961" max="8961" width="25.7109375" style="100" customWidth="1"/>
    <col min="8962" max="8970" width="7.7109375" style="100" customWidth="1"/>
    <col min="8971" max="8971" width="25.7109375" style="100" customWidth="1"/>
    <col min="8972" max="9216" width="9.140625" style="100"/>
    <col min="9217" max="9217" width="25.7109375" style="100" customWidth="1"/>
    <col min="9218" max="9226" width="7.7109375" style="100" customWidth="1"/>
    <col min="9227" max="9227" width="25.7109375" style="100" customWidth="1"/>
    <col min="9228" max="9472" width="9.140625" style="100"/>
    <col min="9473" max="9473" width="25.7109375" style="100" customWidth="1"/>
    <col min="9474" max="9482" width="7.7109375" style="100" customWidth="1"/>
    <col min="9483" max="9483" width="25.7109375" style="100" customWidth="1"/>
    <col min="9484" max="9728" width="9.140625" style="100"/>
    <col min="9729" max="9729" width="25.7109375" style="100" customWidth="1"/>
    <col min="9730" max="9738" width="7.7109375" style="100" customWidth="1"/>
    <col min="9739" max="9739" width="25.7109375" style="100" customWidth="1"/>
    <col min="9740" max="9984" width="9.140625" style="100"/>
    <col min="9985" max="9985" width="25.7109375" style="100" customWidth="1"/>
    <col min="9986" max="9994" width="7.7109375" style="100" customWidth="1"/>
    <col min="9995" max="9995" width="25.7109375" style="100" customWidth="1"/>
    <col min="9996" max="10240" width="9.140625" style="100"/>
    <col min="10241" max="10241" width="25.7109375" style="100" customWidth="1"/>
    <col min="10242" max="10250" width="7.7109375" style="100" customWidth="1"/>
    <col min="10251" max="10251" width="25.7109375" style="100" customWidth="1"/>
    <col min="10252" max="10496" width="9.140625" style="100"/>
    <col min="10497" max="10497" width="25.7109375" style="100" customWidth="1"/>
    <col min="10498" max="10506" width="7.7109375" style="100" customWidth="1"/>
    <col min="10507" max="10507" width="25.7109375" style="100" customWidth="1"/>
    <col min="10508" max="10752" width="9.140625" style="100"/>
    <col min="10753" max="10753" width="25.7109375" style="100" customWidth="1"/>
    <col min="10754" max="10762" width="7.7109375" style="100" customWidth="1"/>
    <col min="10763" max="10763" width="25.7109375" style="100" customWidth="1"/>
    <col min="10764" max="11008" width="9.140625" style="100"/>
    <col min="11009" max="11009" width="25.7109375" style="100" customWidth="1"/>
    <col min="11010" max="11018" width="7.7109375" style="100" customWidth="1"/>
    <col min="11019" max="11019" width="25.7109375" style="100" customWidth="1"/>
    <col min="11020" max="11264" width="9.140625" style="100"/>
    <col min="11265" max="11265" width="25.7109375" style="100" customWidth="1"/>
    <col min="11266" max="11274" width="7.7109375" style="100" customWidth="1"/>
    <col min="11275" max="11275" width="25.7109375" style="100" customWidth="1"/>
    <col min="11276" max="11520" width="9.140625" style="100"/>
    <col min="11521" max="11521" width="25.7109375" style="100" customWidth="1"/>
    <col min="11522" max="11530" width="7.7109375" style="100" customWidth="1"/>
    <col min="11531" max="11531" width="25.7109375" style="100" customWidth="1"/>
    <col min="11532" max="11776" width="9.140625" style="100"/>
    <col min="11777" max="11777" width="25.7109375" style="100" customWidth="1"/>
    <col min="11778" max="11786" width="7.7109375" style="100" customWidth="1"/>
    <col min="11787" max="11787" width="25.7109375" style="100" customWidth="1"/>
    <col min="11788" max="12032" width="9.140625" style="100"/>
    <col min="12033" max="12033" width="25.7109375" style="100" customWidth="1"/>
    <col min="12034" max="12042" width="7.7109375" style="100" customWidth="1"/>
    <col min="12043" max="12043" width="25.7109375" style="100" customWidth="1"/>
    <col min="12044" max="12288" width="9.140625" style="100"/>
    <col min="12289" max="12289" width="25.7109375" style="100" customWidth="1"/>
    <col min="12290" max="12298" width="7.7109375" style="100" customWidth="1"/>
    <col min="12299" max="12299" width="25.7109375" style="100" customWidth="1"/>
    <col min="12300" max="12544" width="9.140625" style="100"/>
    <col min="12545" max="12545" width="25.7109375" style="100" customWidth="1"/>
    <col min="12546" max="12554" width="7.7109375" style="100" customWidth="1"/>
    <col min="12555" max="12555" width="25.7109375" style="100" customWidth="1"/>
    <col min="12556" max="12800" width="9.140625" style="100"/>
    <col min="12801" max="12801" width="25.7109375" style="100" customWidth="1"/>
    <col min="12802" max="12810" width="7.7109375" style="100" customWidth="1"/>
    <col min="12811" max="12811" width="25.7109375" style="100" customWidth="1"/>
    <col min="12812" max="13056" width="9.140625" style="100"/>
    <col min="13057" max="13057" width="25.7109375" style="100" customWidth="1"/>
    <col min="13058" max="13066" width="7.7109375" style="100" customWidth="1"/>
    <col min="13067" max="13067" width="25.7109375" style="100" customWidth="1"/>
    <col min="13068" max="13312" width="9.140625" style="100"/>
    <col min="13313" max="13313" width="25.7109375" style="100" customWidth="1"/>
    <col min="13314" max="13322" width="7.7109375" style="100" customWidth="1"/>
    <col min="13323" max="13323" width="25.7109375" style="100" customWidth="1"/>
    <col min="13324" max="13568" width="9.140625" style="100"/>
    <col min="13569" max="13569" width="25.7109375" style="100" customWidth="1"/>
    <col min="13570" max="13578" width="7.7109375" style="100" customWidth="1"/>
    <col min="13579" max="13579" width="25.7109375" style="100" customWidth="1"/>
    <col min="13580" max="13824" width="9.140625" style="100"/>
    <col min="13825" max="13825" width="25.7109375" style="100" customWidth="1"/>
    <col min="13826" max="13834" width="7.7109375" style="100" customWidth="1"/>
    <col min="13835" max="13835" width="25.7109375" style="100" customWidth="1"/>
    <col min="13836" max="14080" width="9.140625" style="100"/>
    <col min="14081" max="14081" width="25.7109375" style="100" customWidth="1"/>
    <col min="14082" max="14090" width="7.7109375" style="100" customWidth="1"/>
    <col min="14091" max="14091" width="25.7109375" style="100" customWidth="1"/>
    <col min="14092" max="14336" width="9.140625" style="100"/>
    <col min="14337" max="14337" width="25.7109375" style="100" customWidth="1"/>
    <col min="14338" max="14346" width="7.7109375" style="100" customWidth="1"/>
    <col min="14347" max="14347" width="25.7109375" style="100" customWidth="1"/>
    <col min="14348" max="14592" width="9.140625" style="100"/>
    <col min="14593" max="14593" width="25.7109375" style="100" customWidth="1"/>
    <col min="14594" max="14602" width="7.7109375" style="100" customWidth="1"/>
    <col min="14603" max="14603" width="25.7109375" style="100" customWidth="1"/>
    <col min="14604" max="14848" width="9.140625" style="100"/>
    <col min="14849" max="14849" width="25.7109375" style="100" customWidth="1"/>
    <col min="14850" max="14858" width="7.7109375" style="100" customWidth="1"/>
    <col min="14859" max="14859" width="25.7109375" style="100" customWidth="1"/>
    <col min="14860" max="15104" width="9.140625" style="100"/>
    <col min="15105" max="15105" width="25.7109375" style="100" customWidth="1"/>
    <col min="15106" max="15114" width="7.7109375" style="100" customWidth="1"/>
    <col min="15115" max="15115" width="25.7109375" style="100" customWidth="1"/>
    <col min="15116" max="15360" width="9.140625" style="100"/>
    <col min="15361" max="15361" width="25.7109375" style="100" customWidth="1"/>
    <col min="15362" max="15370" width="7.7109375" style="100" customWidth="1"/>
    <col min="15371" max="15371" width="25.7109375" style="100" customWidth="1"/>
    <col min="15372" max="15616" width="9.140625" style="100"/>
    <col min="15617" max="15617" width="25.7109375" style="100" customWidth="1"/>
    <col min="15618" max="15626" width="7.7109375" style="100" customWidth="1"/>
    <col min="15627" max="15627" width="25.7109375" style="100" customWidth="1"/>
    <col min="15628" max="15872" width="9.140625" style="100"/>
    <col min="15873" max="15873" width="25.7109375" style="100" customWidth="1"/>
    <col min="15874" max="15882" width="7.7109375" style="100" customWidth="1"/>
    <col min="15883" max="15883" width="25.7109375" style="100" customWidth="1"/>
    <col min="15884" max="16128" width="9.140625" style="100"/>
    <col min="16129" max="16129" width="25.7109375" style="100" customWidth="1"/>
    <col min="16130" max="16138" width="7.7109375" style="100" customWidth="1"/>
    <col min="16139" max="16139" width="25.7109375" style="100" customWidth="1"/>
    <col min="16140" max="16384" width="9.140625" style="100"/>
  </cols>
  <sheetData>
    <row r="1" spans="1:11" ht="20.25">
      <c r="A1" s="1101" t="s">
        <v>670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1" ht="15.75">
      <c r="A2" s="1103" t="s">
        <v>671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1:11" ht="22.5" customHeight="1">
      <c r="A3" s="1103" t="s">
        <v>1262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1" ht="15.75">
      <c r="A4" s="676" t="s">
        <v>205</v>
      </c>
      <c r="B4" s="673"/>
      <c r="C4" s="673"/>
      <c r="D4" s="673"/>
      <c r="E4" s="673"/>
      <c r="F4" s="673"/>
      <c r="G4" s="673"/>
      <c r="H4" s="673"/>
      <c r="I4" s="673"/>
      <c r="J4" s="673"/>
      <c r="K4" s="674" t="s">
        <v>112</v>
      </c>
    </row>
    <row r="5" spans="1:11" ht="30" customHeight="1" thickBot="1">
      <c r="A5" s="1140" t="s">
        <v>748</v>
      </c>
      <c r="B5" s="1142" t="s">
        <v>625</v>
      </c>
      <c r="C5" s="1142"/>
      <c r="D5" s="1142"/>
      <c r="E5" s="1143" t="s">
        <v>526</v>
      </c>
      <c r="F5" s="1143"/>
      <c r="G5" s="1143"/>
      <c r="H5" s="1143" t="s">
        <v>525</v>
      </c>
      <c r="I5" s="1143"/>
      <c r="J5" s="1143"/>
      <c r="K5" s="1144" t="s">
        <v>669</v>
      </c>
    </row>
    <row r="6" spans="1:11" ht="30" customHeight="1">
      <c r="A6" s="1141"/>
      <c r="B6" s="278" t="s">
        <v>621</v>
      </c>
      <c r="C6" s="277" t="s">
        <v>1067</v>
      </c>
      <c r="D6" s="277" t="s">
        <v>497</v>
      </c>
      <c r="E6" s="278" t="s">
        <v>621</v>
      </c>
      <c r="F6" s="277" t="s">
        <v>1067</v>
      </c>
      <c r="G6" s="277" t="s">
        <v>497</v>
      </c>
      <c r="H6" s="278" t="s">
        <v>621</v>
      </c>
      <c r="I6" s="277" t="s">
        <v>1067</v>
      </c>
      <c r="J6" s="277" t="s">
        <v>497</v>
      </c>
      <c r="K6" s="1145"/>
    </row>
    <row r="7" spans="1:11" s="2" customFormat="1" ht="24.95" customHeight="1" thickBot="1">
      <c r="A7" s="603">
        <v>2007</v>
      </c>
      <c r="B7" s="605">
        <v>1.6</v>
      </c>
      <c r="C7" s="605">
        <v>0.5</v>
      </c>
      <c r="D7" s="605">
        <v>2.6</v>
      </c>
      <c r="E7" s="605">
        <v>1.9</v>
      </c>
      <c r="F7" s="606">
        <v>1</v>
      </c>
      <c r="G7" s="606">
        <v>2.73</v>
      </c>
      <c r="H7" s="605">
        <v>1.3</v>
      </c>
      <c r="I7" s="606">
        <v>0</v>
      </c>
      <c r="J7" s="606">
        <v>2.5</v>
      </c>
      <c r="K7" s="604">
        <v>2007</v>
      </c>
    </row>
    <row r="8" spans="1:11" s="2" customFormat="1" ht="24.95" customHeight="1" thickTop="1" thickBot="1">
      <c r="A8" s="328">
        <v>2008</v>
      </c>
      <c r="B8" s="429">
        <v>1.9</v>
      </c>
      <c r="C8" s="429">
        <v>2.5</v>
      </c>
      <c r="D8" s="429">
        <v>1.3</v>
      </c>
      <c r="E8" s="429">
        <v>1.7</v>
      </c>
      <c r="F8" s="430">
        <v>2.2999999999999998</v>
      </c>
      <c r="G8" s="430">
        <v>1.2</v>
      </c>
      <c r="H8" s="429">
        <v>2</v>
      </c>
      <c r="I8" s="430">
        <v>2.7</v>
      </c>
      <c r="J8" s="430">
        <v>1.3</v>
      </c>
      <c r="K8" s="412">
        <v>2008</v>
      </c>
    </row>
    <row r="9" spans="1:11" s="2" customFormat="1" ht="24.95" customHeight="1" thickTop="1" thickBot="1">
      <c r="A9" s="329">
        <v>2009</v>
      </c>
      <c r="B9" s="431">
        <v>1.7</v>
      </c>
      <c r="C9" s="431">
        <v>1.8</v>
      </c>
      <c r="D9" s="431">
        <v>1.6</v>
      </c>
      <c r="E9" s="431">
        <v>1.7</v>
      </c>
      <c r="F9" s="432">
        <v>2.1</v>
      </c>
      <c r="G9" s="432">
        <v>1.4</v>
      </c>
      <c r="H9" s="431">
        <v>1.6</v>
      </c>
      <c r="I9" s="432">
        <v>1.4</v>
      </c>
      <c r="J9" s="432">
        <v>1.9</v>
      </c>
      <c r="K9" s="413">
        <v>2009</v>
      </c>
    </row>
    <row r="10" spans="1:11" s="2" customFormat="1" ht="24.95" customHeight="1" thickTop="1" thickBot="1">
      <c r="A10" s="328">
        <v>2010</v>
      </c>
      <c r="B10" s="429">
        <v>1.7</v>
      </c>
      <c r="C10" s="429">
        <v>1.3</v>
      </c>
      <c r="D10" s="429">
        <v>2.1</v>
      </c>
      <c r="E10" s="429">
        <v>1.9</v>
      </c>
      <c r="F10" s="430">
        <v>1.4</v>
      </c>
      <c r="G10" s="430">
        <v>2.2999999999999998</v>
      </c>
      <c r="H10" s="429">
        <v>1.4</v>
      </c>
      <c r="I10" s="430">
        <v>1</v>
      </c>
      <c r="J10" s="430">
        <v>1.8</v>
      </c>
      <c r="K10" s="412">
        <v>2010</v>
      </c>
    </row>
    <row r="11" spans="1:11" s="2" customFormat="1" ht="24.95" customHeight="1" thickTop="1" thickBot="1">
      <c r="A11" s="329">
        <v>2011</v>
      </c>
      <c r="B11" s="431">
        <v>1.4</v>
      </c>
      <c r="C11" s="431">
        <v>2.1</v>
      </c>
      <c r="D11" s="431">
        <v>0.8</v>
      </c>
      <c r="E11" s="431">
        <v>1.2</v>
      </c>
      <c r="F11" s="432">
        <v>1.9</v>
      </c>
      <c r="G11" s="432">
        <v>0.6</v>
      </c>
      <c r="H11" s="431">
        <v>1.7</v>
      </c>
      <c r="I11" s="432">
        <v>2.4</v>
      </c>
      <c r="J11" s="432">
        <v>1</v>
      </c>
      <c r="K11" s="413">
        <v>2011</v>
      </c>
    </row>
    <row r="12" spans="1:11" s="2" customFormat="1" ht="24.95" customHeight="1" thickTop="1" thickBot="1">
      <c r="A12" s="328">
        <v>2012</v>
      </c>
      <c r="B12" s="429">
        <v>1.9</v>
      </c>
      <c r="C12" s="429">
        <v>1.9</v>
      </c>
      <c r="D12" s="429">
        <v>1.8</v>
      </c>
      <c r="E12" s="429">
        <v>2.1</v>
      </c>
      <c r="F12" s="430">
        <v>2.1</v>
      </c>
      <c r="G12" s="430">
        <v>2</v>
      </c>
      <c r="H12" s="429">
        <v>1.4</v>
      </c>
      <c r="I12" s="430">
        <v>1.5</v>
      </c>
      <c r="J12" s="430">
        <v>1.4</v>
      </c>
      <c r="K12" s="412">
        <v>2012</v>
      </c>
    </row>
    <row r="13" spans="1:11" s="2" customFormat="1" ht="24.95" customHeight="1" thickTop="1" thickBot="1">
      <c r="A13" s="329">
        <v>2013</v>
      </c>
      <c r="B13" s="431">
        <v>1.1000000000000001</v>
      </c>
      <c r="C13" s="431">
        <v>0.8</v>
      </c>
      <c r="D13" s="431">
        <v>1.5</v>
      </c>
      <c r="E13" s="431">
        <v>1</v>
      </c>
      <c r="F13" s="432">
        <v>0.6</v>
      </c>
      <c r="G13" s="432">
        <v>1.5</v>
      </c>
      <c r="H13" s="431">
        <v>1.3</v>
      </c>
      <c r="I13" s="432">
        <v>1.1000000000000001</v>
      </c>
      <c r="J13" s="432">
        <v>1.5</v>
      </c>
      <c r="K13" s="413">
        <v>2013</v>
      </c>
    </row>
    <row r="14" spans="1:11" s="2" customFormat="1" ht="24.95" customHeight="1" thickTop="1" thickBot="1">
      <c r="A14" s="328">
        <v>2014</v>
      </c>
      <c r="B14" s="429">
        <v>1.6</v>
      </c>
      <c r="C14" s="429">
        <v>1</v>
      </c>
      <c r="D14" s="429">
        <v>2.1</v>
      </c>
      <c r="E14" s="429">
        <v>1.7</v>
      </c>
      <c r="F14" s="430">
        <v>1.2</v>
      </c>
      <c r="G14" s="430">
        <v>2.2999999999999998</v>
      </c>
      <c r="H14" s="429">
        <v>1.3</v>
      </c>
      <c r="I14" s="430">
        <v>0.8</v>
      </c>
      <c r="J14" s="430">
        <v>1.7</v>
      </c>
      <c r="K14" s="412">
        <v>2014</v>
      </c>
    </row>
    <row r="15" spans="1:11" s="2" customFormat="1" ht="24.95" customHeight="1" thickTop="1" thickBot="1">
      <c r="A15" s="329">
        <v>2015</v>
      </c>
      <c r="B15" s="431">
        <v>1.6152054691608444</v>
      </c>
      <c r="C15" s="431">
        <v>1.4601905932984938</v>
      </c>
      <c r="D15" s="431">
        <v>1.763409257898604</v>
      </c>
      <c r="E15" s="431">
        <v>1.6323865491348351</v>
      </c>
      <c r="F15" s="432">
        <v>1.2243989314336599</v>
      </c>
      <c r="G15" s="432">
        <v>2.0225675963380882</v>
      </c>
      <c r="H15" s="431">
        <v>1.576904415332363</v>
      </c>
      <c r="I15" s="432">
        <v>1.9860973187686195</v>
      </c>
      <c r="J15" s="432">
        <v>1.1859582542694496</v>
      </c>
      <c r="K15" s="413">
        <v>2015</v>
      </c>
    </row>
    <row r="16" spans="1:11" s="2" customFormat="1" ht="24.95" customHeight="1" thickTop="1">
      <c r="A16" s="330">
        <v>2016</v>
      </c>
      <c r="B16" s="798">
        <v>1.1000000000000001</v>
      </c>
      <c r="C16" s="798">
        <v>1</v>
      </c>
      <c r="D16" s="798">
        <v>1.2</v>
      </c>
      <c r="E16" s="798">
        <v>1.3</v>
      </c>
      <c r="F16" s="799">
        <v>1.2</v>
      </c>
      <c r="G16" s="799">
        <v>1.5</v>
      </c>
      <c r="H16" s="798">
        <v>0.5</v>
      </c>
      <c r="I16" s="799">
        <v>0.5</v>
      </c>
      <c r="J16" s="799">
        <v>0.5</v>
      </c>
      <c r="K16" s="414">
        <v>2016</v>
      </c>
    </row>
    <row r="17" ht="21" customHeight="1"/>
    <row r="18" ht="21" customHeight="1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view="pageBreakPreview" zoomScaleNormal="100" zoomScaleSheetLayoutView="100" workbookViewId="0">
      <selection activeCell="B22" sqref="B22"/>
    </sheetView>
  </sheetViews>
  <sheetFormatPr defaultRowHeight="12.75"/>
  <cols>
    <col min="1" max="1" width="57.28515625" style="40" customWidth="1"/>
    <col min="2" max="255" width="9.140625" style="40"/>
    <col min="256" max="256" width="52.7109375" style="40" customWidth="1"/>
    <col min="257" max="511" width="9.140625" style="40"/>
    <col min="512" max="512" width="52.7109375" style="40" customWidth="1"/>
    <col min="513" max="767" width="9.140625" style="40"/>
    <col min="768" max="768" width="52.7109375" style="40" customWidth="1"/>
    <col min="769" max="1023" width="9.140625" style="40"/>
    <col min="1024" max="1024" width="52.7109375" style="40" customWidth="1"/>
    <col min="1025" max="1279" width="9.140625" style="40"/>
    <col min="1280" max="1280" width="52.7109375" style="40" customWidth="1"/>
    <col min="1281" max="1535" width="9.140625" style="40"/>
    <col min="1536" max="1536" width="52.7109375" style="40" customWidth="1"/>
    <col min="1537" max="1791" width="9.140625" style="40"/>
    <col min="1792" max="1792" width="52.7109375" style="40" customWidth="1"/>
    <col min="1793" max="2047" width="9.140625" style="40"/>
    <col min="2048" max="2048" width="52.7109375" style="40" customWidth="1"/>
    <col min="2049" max="2303" width="9.140625" style="40"/>
    <col min="2304" max="2304" width="52.7109375" style="40" customWidth="1"/>
    <col min="2305" max="2559" width="9.140625" style="40"/>
    <col min="2560" max="2560" width="52.7109375" style="40" customWidth="1"/>
    <col min="2561" max="2815" width="9.140625" style="40"/>
    <col min="2816" max="2816" width="52.7109375" style="40" customWidth="1"/>
    <col min="2817" max="3071" width="9.140625" style="40"/>
    <col min="3072" max="3072" width="52.7109375" style="40" customWidth="1"/>
    <col min="3073" max="3327" width="9.140625" style="40"/>
    <col min="3328" max="3328" width="52.7109375" style="40" customWidth="1"/>
    <col min="3329" max="3583" width="9.140625" style="40"/>
    <col min="3584" max="3584" width="52.7109375" style="40" customWidth="1"/>
    <col min="3585" max="3839" width="9.140625" style="40"/>
    <col min="3840" max="3840" width="52.7109375" style="40" customWidth="1"/>
    <col min="3841" max="4095" width="9.140625" style="40"/>
    <col min="4096" max="4096" width="52.7109375" style="40" customWidth="1"/>
    <col min="4097" max="4351" width="9.140625" style="40"/>
    <col min="4352" max="4352" width="52.7109375" style="40" customWidth="1"/>
    <col min="4353" max="4607" width="9.140625" style="40"/>
    <col min="4608" max="4608" width="52.7109375" style="40" customWidth="1"/>
    <col min="4609" max="4863" width="9.140625" style="40"/>
    <col min="4864" max="4864" width="52.7109375" style="40" customWidth="1"/>
    <col min="4865" max="5119" width="9.140625" style="40"/>
    <col min="5120" max="5120" width="52.7109375" style="40" customWidth="1"/>
    <col min="5121" max="5375" width="9.140625" style="40"/>
    <col min="5376" max="5376" width="52.7109375" style="40" customWidth="1"/>
    <col min="5377" max="5631" width="9.140625" style="40"/>
    <col min="5632" max="5632" width="52.7109375" style="40" customWidth="1"/>
    <col min="5633" max="5887" width="9.140625" style="40"/>
    <col min="5888" max="5888" width="52.7109375" style="40" customWidth="1"/>
    <col min="5889" max="6143" width="9.140625" style="40"/>
    <col min="6144" max="6144" width="52.7109375" style="40" customWidth="1"/>
    <col min="6145" max="6399" width="9.140625" style="40"/>
    <col min="6400" max="6400" width="52.7109375" style="40" customWidth="1"/>
    <col min="6401" max="6655" width="9.140625" style="40"/>
    <col min="6656" max="6656" width="52.7109375" style="40" customWidth="1"/>
    <col min="6657" max="6911" width="9.140625" style="40"/>
    <col min="6912" max="6912" width="52.7109375" style="40" customWidth="1"/>
    <col min="6913" max="7167" width="9.140625" style="40"/>
    <col min="7168" max="7168" width="52.7109375" style="40" customWidth="1"/>
    <col min="7169" max="7423" width="9.140625" style="40"/>
    <col min="7424" max="7424" width="52.7109375" style="40" customWidth="1"/>
    <col min="7425" max="7679" width="9.140625" style="40"/>
    <col min="7680" max="7680" width="52.7109375" style="40" customWidth="1"/>
    <col min="7681" max="7935" width="9.140625" style="40"/>
    <col min="7936" max="7936" width="52.7109375" style="40" customWidth="1"/>
    <col min="7937" max="8191" width="9.140625" style="40"/>
    <col min="8192" max="8192" width="52.7109375" style="40" customWidth="1"/>
    <col min="8193" max="8447" width="9.140625" style="40"/>
    <col min="8448" max="8448" width="52.7109375" style="40" customWidth="1"/>
    <col min="8449" max="8703" width="9.140625" style="40"/>
    <col min="8704" max="8704" width="52.7109375" style="40" customWidth="1"/>
    <col min="8705" max="8959" width="9.140625" style="40"/>
    <col min="8960" max="8960" width="52.7109375" style="40" customWidth="1"/>
    <col min="8961" max="9215" width="9.140625" style="40"/>
    <col min="9216" max="9216" width="52.7109375" style="40" customWidth="1"/>
    <col min="9217" max="9471" width="9.140625" style="40"/>
    <col min="9472" max="9472" width="52.7109375" style="40" customWidth="1"/>
    <col min="9473" max="9727" width="9.140625" style="40"/>
    <col min="9728" max="9728" width="52.7109375" style="40" customWidth="1"/>
    <col min="9729" max="9983" width="9.140625" style="40"/>
    <col min="9984" max="9984" width="52.7109375" style="40" customWidth="1"/>
    <col min="9985" max="10239" width="9.140625" style="40"/>
    <col min="10240" max="10240" width="52.7109375" style="40" customWidth="1"/>
    <col min="10241" max="10495" width="9.140625" style="40"/>
    <col min="10496" max="10496" width="52.7109375" style="40" customWidth="1"/>
    <col min="10497" max="10751" width="9.140625" style="40"/>
    <col min="10752" max="10752" width="52.7109375" style="40" customWidth="1"/>
    <col min="10753" max="11007" width="9.140625" style="40"/>
    <col min="11008" max="11008" width="52.7109375" style="40" customWidth="1"/>
    <col min="11009" max="11263" width="9.140625" style="40"/>
    <col min="11264" max="11264" width="52.7109375" style="40" customWidth="1"/>
    <col min="11265" max="11519" width="9.140625" style="40"/>
    <col min="11520" max="11520" width="52.7109375" style="40" customWidth="1"/>
    <col min="11521" max="11775" width="9.140625" style="40"/>
    <col min="11776" max="11776" width="52.7109375" style="40" customWidth="1"/>
    <col min="11777" max="12031" width="9.140625" style="40"/>
    <col min="12032" max="12032" width="52.7109375" style="40" customWidth="1"/>
    <col min="12033" max="12287" width="9.140625" style="40"/>
    <col min="12288" max="12288" width="52.7109375" style="40" customWidth="1"/>
    <col min="12289" max="12543" width="9.140625" style="40"/>
    <col min="12544" max="12544" width="52.7109375" style="40" customWidth="1"/>
    <col min="12545" max="12799" width="9.140625" style="40"/>
    <col min="12800" max="12800" width="52.7109375" style="40" customWidth="1"/>
    <col min="12801" max="13055" width="9.140625" style="40"/>
    <col min="13056" max="13056" width="52.7109375" style="40" customWidth="1"/>
    <col min="13057" max="13311" width="9.140625" style="40"/>
    <col min="13312" max="13312" width="52.7109375" style="40" customWidth="1"/>
    <col min="13313" max="13567" width="9.140625" style="40"/>
    <col min="13568" max="13568" width="52.7109375" style="40" customWidth="1"/>
    <col min="13569" max="13823" width="9.140625" style="40"/>
    <col min="13824" max="13824" width="52.7109375" style="40" customWidth="1"/>
    <col min="13825" max="14079" width="9.140625" style="40"/>
    <col min="14080" max="14080" width="52.7109375" style="40" customWidth="1"/>
    <col min="14081" max="14335" width="9.140625" style="40"/>
    <col min="14336" max="14336" width="52.7109375" style="40" customWidth="1"/>
    <col min="14337" max="14591" width="9.140625" style="40"/>
    <col min="14592" max="14592" width="52.7109375" style="40" customWidth="1"/>
    <col min="14593" max="14847" width="9.140625" style="40"/>
    <col min="14848" max="14848" width="52.7109375" style="40" customWidth="1"/>
    <col min="14849" max="15103" width="9.140625" style="40"/>
    <col min="15104" max="15104" width="52.7109375" style="40" customWidth="1"/>
    <col min="15105" max="15359" width="9.140625" style="40"/>
    <col min="15360" max="15360" width="52.7109375" style="40" customWidth="1"/>
    <col min="15361" max="15615" width="9.140625" style="40"/>
    <col min="15616" max="15616" width="52.7109375" style="40" customWidth="1"/>
    <col min="15617" max="15871" width="9.140625" style="40"/>
    <col min="15872" max="15872" width="52.7109375" style="40" customWidth="1"/>
    <col min="15873" max="16127" width="9.140625" style="40"/>
    <col min="16128" max="16128" width="52.7109375" style="40" customWidth="1"/>
    <col min="16129" max="16384" width="9.140625" style="40"/>
  </cols>
  <sheetData>
    <row r="1" spans="1:1" ht="47.25" customHeight="1" thickTop="1">
      <c r="A1" s="1074" t="s">
        <v>1389</v>
      </c>
    </row>
    <row r="2" spans="1:1" ht="40.5" customHeight="1" thickBot="1">
      <c r="A2" s="1075" t="s">
        <v>861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zoomScaleNormal="100" zoomScaleSheetLayoutView="100" workbookViewId="0">
      <selection activeCell="M22" sqref="M22"/>
    </sheetView>
  </sheetViews>
  <sheetFormatPr defaultColWidth="9.140625" defaultRowHeight="12.75"/>
  <cols>
    <col min="1" max="10" width="9.140625" style="40"/>
    <col min="11" max="11" width="6.140625" style="40" customWidth="1"/>
    <col min="12" max="16384" width="9.140625" style="40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view="pageBreakPreview" zoomScaleNormal="100" zoomScaleSheetLayoutView="100" workbookViewId="0">
      <selection activeCell="D10" sqref="D10"/>
    </sheetView>
  </sheetViews>
  <sheetFormatPr defaultRowHeight="15"/>
  <cols>
    <col min="1" max="1" width="26.5703125" style="21" customWidth="1"/>
    <col min="2" max="4" width="21.7109375" style="21" customWidth="1"/>
    <col min="5" max="5" width="26.5703125" style="21" customWidth="1"/>
    <col min="6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5" s="34" customFormat="1" ht="20.25">
      <c r="A1" s="1146" t="s">
        <v>236</v>
      </c>
      <c r="B1" s="1146"/>
      <c r="C1" s="1146"/>
      <c r="D1" s="1146"/>
      <c r="E1" s="1146"/>
    </row>
    <row r="2" spans="1:5" s="36" customFormat="1" ht="15.75">
      <c r="A2" s="1147" t="s">
        <v>237</v>
      </c>
      <c r="B2" s="1147"/>
      <c r="C2" s="1147"/>
      <c r="D2" s="1147"/>
      <c r="E2" s="1147"/>
    </row>
    <row r="3" spans="1:5" s="36" customFormat="1" ht="22.5" customHeight="1">
      <c r="A3" s="1147" t="s">
        <v>1262</v>
      </c>
      <c r="B3" s="1147"/>
      <c r="C3" s="1147"/>
      <c r="D3" s="1147"/>
      <c r="E3" s="1147"/>
    </row>
    <row r="4" spans="1:5" ht="15.75">
      <c r="A4" s="664" t="s">
        <v>167</v>
      </c>
      <c r="B4" s="677"/>
      <c r="C4" s="678"/>
      <c r="D4" s="678"/>
      <c r="E4" s="679" t="s">
        <v>45</v>
      </c>
    </row>
    <row r="5" spans="1:5" s="22" customFormat="1" ht="50.1" customHeight="1">
      <c r="A5" s="609" t="s">
        <v>182</v>
      </c>
      <c r="B5" s="610" t="s">
        <v>880</v>
      </c>
      <c r="C5" s="655" t="s">
        <v>879</v>
      </c>
      <c r="D5" s="655" t="s">
        <v>1380</v>
      </c>
      <c r="E5" s="611" t="s">
        <v>188</v>
      </c>
    </row>
    <row r="6" spans="1:5" ht="24.95" customHeight="1" thickBot="1">
      <c r="A6" s="612">
        <v>2007</v>
      </c>
      <c r="B6" s="613">
        <v>13905</v>
      </c>
      <c r="C6" s="613">
        <v>1776</v>
      </c>
      <c r="D6" s="613">
        <v>15681</v>
      </c>
      <c r="E6" s="614">
        <v>2007</v>
      </c>
    </row>
    <row r="7" spans="1:5" ht="24.95" customHeight="1" thickTop="1" thickBot="1">
      <c r="A7" s="266">
        <v>2008</v>
      </c>
      <c r="B7" s="433">
        <v>15268</v>
      </c>
      <c r="C7" s="433">
        <v>1942</v>
      </c>
      <c r="D7" s="433">
        <v>17210</v>
      </c>
      <c r="E7" s="415">
        <v>2008</v>
      </c>
    </row>
    <row r="8" spans="1:5" ht="24.95" customHeight="1" thickTop="1" thickBot="1">
      <c r="A8" s="267">
        <v>2009</v>
      </c>
      <c r="B8" s="434">
        <v>16343</v>
      </c>
      <c r="C8" s="434">
        <v>2008</v>
      </c>
      <c r="D8" s="434">
        <v>18351</v>
      </c>
      <c r="E8" s="416">
        <v>2009</v>
      </c>
    </row>
    <row r="9" spans="1:5" ht="24.95" customHeight="1" thickTop="1" thickBot="1">
      <c r="A9" s="266">
        <v>2010</v>
      </c>
      <c r="B9" s="433">
        <v>17534</v>
      </c>
      <c r="C9" s="433">
        <v>1970</v>
      </c>
      <c r="D9" s="433">
        <v>19504</v>
      </c>
      <c r="E9" s="415">
        <v>2010</v>
      </c>
    </row>
    <row r="10" spans="1:5" ht="24.95" customHeight="1" thickTop="1" thickBot="1">
      <c r="A10" s="267">
        <v>2011</v>
      </c>
      <c r="B10" s="434">
        <v>18674</v>
      </c>
      <c r="C10" s="434">
        <v>1949</v>
      </c>
      <c r="D10" s="434">
        <v>20623</v>
      </c>
      <c r="E10" s="416">
        <v>2011</v>
      </c>
    </row>
    <row r="11" spans="1:5" ht="24.95" customHeight="1" thickTop="1" thickBot="1">
      <c r="A11" s="266">
        <v>2012</v>
      </c>
      <c r="B11" s="433">
        <v>19392</v>
      </c>
      <c r="C11" s="433">
        <v>2031</v>
      </c>
      <c r="D11" s="433">
        <v>21423</v>
      </c>
      <c r="E11" s="415">
        <v>2012</v>
      </c>
    </row>
    <row r="12" spans="1:5" ht="24.95" customHeight="1" thickTop="1" thickBot="1">
      <c r="A12" s="267">
        <v>2013</v>
      </c>
      <c r="B12" s="434">
        <v>21575</v>
      </c>
      <c r="C12" s="434">
        <v>2133</v>
      </c>
      <c r="D12" s="434">
        <v>23708</v>
      </c>
      <c r="E12" s="416">
        <v>2013</v>
      </c>
    </row>
    <row r="13" spans="1:5" ht="24.95" customHeight="1" thickTop="1" thickBot="1">
      <c r="A13" s="266">
        <v>2014</v>
      </c>
      <c r="B13" s="433">
        <v>23077</v>
      </c>
      <c r="C13" s="433">
        <v>2366</v>
      </c>
      <c r="D13" s="433">
        <v>25443</v>
      </c>
      <c r="E13" s="415">
        <v>2014</v>
      </c>
    </row>
    <row r="14" spans="1:5" ht="24.95" customHeight="1" thickTop="1" thickBot="1">
      <c r="A14" s="267">
        <v>2015</v>
      </c>
      <c r="B14" s="434">
        <v>24305</v>
      </c>
      <c r="C14" s="434">
        <v>2317</v>
      </c>
      <c r="D14" s="434">
        <v>26622</v>
      </c>
      <c r="E14" s="416">
        <v>2015</v>
      </c>
    </row>
    <row r="15" spans="1:5" ht="24.95" customHeight="1" thickTop="1">
      <c r="A15" s="990">
        <v>2016</v>
      </c>
      <c r="B15" s="991">
        <f>D15-C15</f>
        <v>24469</v>
      </c>
      <c r="C15" s="991">
        <v>2347</v>
      </c>
      <c r="D15" s="991">
        <v>26816</v>
      </c>
      <c r="E15" s="992">
        <v>2016</v>
      </c>
    </row>
    <row r="16" spans="1:5">
      <c r="A16" s="23"/>
      <c r="B16" s="23"/>
      <c r="C16" s="23"/>
      <c r="D16" s="23"/>
      <c r="E16" s="23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R18"/>
  <sheetViews>
    <sheetView view="pageBreakPreview" zoomScaleNormal="100" zoomScaleSheetLayoutView="100" workbookViewId="0">
      <selection activeCell="A5" sqref="A5:A6"/>
    </sheetView>
  </sheetViews>
  <sheetFormatPr defaultRowHeight="15"/>
  <cols>
    <col min="1" max="1" width="28.140625" style="101" customWidth="1"/>
    <col min="2" max="2" width="8.28515625" style="101" customWidth="1"/>
    <col min="3" max="3" width="9.140625" style="101" customWidth="1"/>
    <col min="4" max="4" width="8.85546875" style="101" customWidth="1"/>
    <col min="5" max="5" width="10.5703125" style="101" customWidth="1"/>
    <col min="6" max="10" width="7.7109375" style="101" customWidth="1"/>
    <col min="11" max="11" width="25.7109375" style="101" customWidth="1"/>
    <col min="12" max="256" width="9.140625" style="100"/>
    <col min="257" max="257" width="25.7109375" style="100" customWidth="1"/>
    <col min="258" max="266" width="7.7109375" style="100" customWidth="1"/>
    <col min="267" max="267" width="25.7109375" style="100" customWidth="1"/>
    <col min="268" max="512" width="9.140625" style="100"/>
    <col min="513" max="513" width="25.7109375" style="100" customWidth="1"/>
    <col min="514" max="522" width="7.7109375" style="100" customWidth="1"/>
    <col min="523" max="523" width="25.7109375" style="100" customWidth="1"/>
    <col min="524" max="768" width="9.140625" style="100"/>
    <col min="769" max="769" width="25.7109375" style="100" customWidth="1"/>
    <col min="770" max="778" width="7.7109375" style="100" customWidth="1"/>
    <col min="779" max="779" width="25.7109375" style="100" customWidth="1"/>
    <col min="780" max="1024" width="9.140625" style="100"/>
    <col min="1025" max="1025" width="25.7109375" style="100" customWidth="1"/>
    <col min="1026" max="1034" width="7.7109375" style="100" customWidth="1"/>
    <col min="1035" max="1035" width="25.7109375" style="100" customWidth="1"/>
    <col min="1036" max="1280" width="9.140625" style="100"/>
    <col min="1281" max="1281" width="25.7109375" style="100" customWidth="1"/>
    <col min="1282" max="1290" width="7.7109375" style="100" customWidth="1"/>
    <col min="1291" max="1291" width="25.7109375" style="100" customWidth="1"/>
    <col min="1292" max="1536" width="9.140625" style="100"/>
    <col min="1537" max="1537" width="25.7109375" style="100" customWidth="1"/>
    <col min="1538" max="1546" width="7.7109375" style="100" customWidth="1"/>
    <col min="1547" max="1547" width="25.7109375" style="100" customWidth="1"/>
    <col min="1548" max="1792" width="9.140625" style="100"/>
    <col min="1793" max="1793" width="25.7109375" style="100" customWidth="1"/>
    <col min="1794" max="1802" width="7.7109375" style="100" customWidth="1"/>
    <col min="1803" max="1803" width="25.7109375" style="100" customWidth="1"/>
    <col min="1804" max="2048" width="9.140625" style="100"/>
    <col min="2049" max="2049" width="25.7109375" style="100" customWidth="1"/>
    <col min="2050" max="2058" width="7.7109375" style="100" customWidth="1"/>
    <col min="2059" max="2059" width="25.7109375" style="100" customWidth="1"/>
    <col min="2060" max="2304" width="9.140625" style="100"/>
    <col min="2305" max="2305" width="25.7109375" style="100" customWidth="1"/>
    <col min="2306" max="2314" width="7.7109375" style="100" customWidth="1"/>
    <col min="2315" max="2315" width="25.7109375" style="100" customWidth="1"/>
    <col min="2316" max="2560" width="9.140625" style="100"/>
    <col min="2561" max="2561" width="25.7109375" style="100" customWidth="1"/>
    <col min="2562" max="2570" width="7.7109375" style="100" customWidth="1"/>
    <col min="2571" max="2571" width="25.7109375" style="100" customWidth="1"/>
    <col min="2572" max="2816" width="9.140625" style="100"/>
    <col min="2817" max="2817" width="25.7109375" style="100" customWidth="1"/>
    <col min="2818" max="2826" width="7.7109375" style="100" customWidth="1"/>
    <col min="2827" max="2827" width="25.7109375" style="100" customWidth="1"/>
    <col min="2828" max="3072" width="9.140625" style="100"/>
    <col min="3073" max="3073" width="25.7109375" style="100" customWidth="1"/>
    <col min="3074" max="3082" width="7.7109375" style="100" customWidth="1"/>
    <col min="3083" max="3083" width="25.7109375" style="100" customWidth="1"/>
    <col min="3084" max="3328" width="9.140625" style="100"/>
    <col min="3329" max="3329" width="25.7109375" style="100" customWidth="1"/>
    <col min="3330" max="3338" width="7.7109375" style="100" customWidth="1"/>
    <col min="3339" max="3339" width="25.7109375" style="100" customWidth="1"/>
    <col min="3340" max="3584" width="9.140625" style="100"/>
    <col min="3585" max="3585" width="25.7109375" style="100" customWidth="1"/>
    <col min="3586" max="3594" width="7.7109375" style="100" customWidth="1"/>
    <col min="3595" max="3595" width="25.7109375" style="100" customWidth="1"/>
    <col min="3596" max="3840" width="9.140625" style="100"/>
    <col min="3841" max="3841" width="25.7109375" style="100" customWidth="1"/>
    <col min="3842" max="3850" width="7.7109375" style="100" customWidth="1"/>
    <col min="3851" max="3851" width="25.7109375" style="100" customWidth="1"/>
    <col min="3852" max="4096" width="9.140625" style="100"/>
    <col min="4097" max="4097" width="25.7109375" style="100" customWidth="1"/>
    <col min="4098" max="4106" width="7.7109375" style="100" customWidth="1"/>
    <col min="4107" max="4107" width="25.7109375" style="100" customWidth="1"/>
    <col min="4108" max="4352" width="9.140625" style="100"/>
    <col min="4353" max="4353" width="25.7109375" style="100" customWidth="1"/>
    <col min="4354" max="4362" width="7.7109375" style="100" customWidth="1"/>
    <col min="4363" max="4363" width="25.7109375" style="100" customWidth="1"/>
    <col min="4364" max="4608" width="9.140625" style="100"/>
    <col min="4609" max="4609" width="25.7109375" style="100" customWidth="1"/>
    <col min="4610" max="4618" width="7.7109375" style="100" customWidth="1"/>
    <col min="4619" max="4619" width="25.7109375" style="100" customWidth="1"/>
    <col min="4620" max="4864" width="9.140625" style="100"/>
    <col min="4865" max="4865" width="25.7109375" style="100" customWidth="1"/>
    <col min="4866" max="4874" width="7.7109375" style="100" customWidth="1"/>
    <col min="4875" max="4875" width="25.7109375" style="100" customWidth="1"/>
    <col min="4876" max="5120" width="9.140625" style="100"/>
    <col min="5121" max="5121" width="25.7109375" style="100" customWidth="1"/>
    <col min="5122" max="5130" width="7.7109375" style="100" customWidth="1"/>
    <col min="5131" max="5131" width="25.7109375" style="100" customWidth="1"/>
    <col min="5132" max="5376" width="9.140625" style="100"/>
    <col min="5377" max="5377" width="25.7109375" style="100" customWidth="1"/>
    <col min="5378" max="5386" width="7.7109375" style="100" customWidth="1"/>
    <col min="5387" max="5387" width="25.7109375" style="100" customWidth="1"/>
    <col min="5388" max="5632" width="9.140625" style="100"/>
    <col min="5633" max="5633" width="25.7109375" style="100" customWidth="1"/>
    <col min="5634" max="5642" width="7.7109375" style="100" customWidth="1"/>
    <col min="5643" max="5643" width="25.7109375" style="100" customWidth="1"/>
    <col min="5644" max="5888" width="9.140625" style="100"/>
    <col min="5889" max="5889" width="25.7109375" style="100" customWidth="1"/>
    <col min="5890" max="5898" width="7.7109375" style="100" customWidth="1"/>
    <col min="5899" max="5899" width="25.7109375" style="100" customWidth="1"/>
    <col min="5900" max="6144" width="9.140625" style="100"/>
    <col min="6145" max="6145" width="25.7109375" style="100" customWidth="1"/>
    <col min="6146" max="6154" width="7.7109375" style="100" customWidth="1"/>
    <col min="6155" max="6155" width="25.7109375" style="100" customWidth="1"/>
    <col min="6156" max="6400" width="9.140625" style="100"/>
    <col min="6401" max="6401" width="25.7109375" style="100" customWidth="1"/>
    <col min="6402" max="6410" width="7.7109375" style="100" customWidth="1"/>
    <col min="6411" max="6411" width="25.7109375" style="100" customWidth="1"/>
    <col min="6412" max="6656" width="9.140625" style="100"/>
    <col min="6657" max="6657" width="25.7109375" style="100" customWidth="1"/>
    <col min="6658" max="6666" width="7.7109375" style="100" customWidth="1"/>
    <col min="6667" max="6667" width="25.7109375" style="100" customWidth="1"/>
    <col min="6668" max="6912" width="9.140625" style="100"/>
    <col min="6913" max="6913" width="25.7109375" style="100" customWidth="1"/>
    <col min="6914" max="6922" width="7.7109375" style="100" customWidth="1"/>
    <col min="6923" max="6923" width="25.7109375" style="100" customWidth="1"/>
    <col min="6924" max="7168" width="9.140625" style="100"/>
    <col min="7169" max="7169" width="25.7109375" style="100" customWidth="1"/>
    <col min="7170" max="7178" width="7.7109375" style="100" customWidth="1"/>
    <col min="7179" max="7179" width="25.7109375" style="100" customWidth="1"/>
    <col min="7180" max="7424" width="9.140625" style="100"/>
    <col min="7425" max="7425" width="25.7109375" style="100" customWidth="1"/>
    <col min="7426" max="7434" width="7.7109375" style="100" customWidth="1"/>
    <col min="7435" max="7435" width="25.7109375" style="100" customWidth="1"/>
    <col min="7436" max="7680" width="9.140625" style="100"/>
    <col min="7681" max="7681" width="25.7109375" style="100" customWidth="1"/>
    <col min="7682" max="7690" width="7.7109375" style="100" customWidth="1"/>
    <col min="7691" max="7691" width="25.7109375" style="100" customWidth="1"/>
    <col min="7692" max="7936" width="9.140625" style="100"/>
    <col min="7937" max="7937" width="25.7109375" style="100" customWidth="1"/>
    <col min="7938" max="7946" width="7.7109375" style="100" customWidth="1"/>
    <col min="7947" max="7947" width="25.7109375" style="100" customWidth="1"/>
    <col min="7948" max="8192" width="9.140625" style="100"/>
    <col min="8193" max="8193" width="25.7109375" style="100" customWidth="1"/>
    <col min="8194" max="8202" width="7.7109375" style="100" customWidth="1"/>
    <col min="8203" max="8203" width="25.7109375" style="100" customWidth="1"/>
    <col min="8204" max="8448" width="9.140625" style="100"/>
    <col min="8449" max="8449" width="25.7109375" style="100" customWidth="1"/>
    <col min="8450" max="8458" width="7.7109375" style="100" customWidth="1"/>
    <col min="8459" max="8459" width="25.7109375" style="100" customWidth="1"/>
    <col min="8460" max="8704" width="9.140625" style="100"/>
    <col min="8705" max="8705" width="25.7109375" style="100" customWidth="1"/>
    <col min="8706" max="8714" width="7.7109375" style="100" customWidth="1"/>
    <col min="8715" max="8715" width="25.7109375" style="100" customWidth="1"/>
    <col min="8716" max="8960" width="9.140625" style="100"/>
    <col min="8961" max="8961" width="25.7109375" style="100" customWidth="1"/>
    <col min="8962" max="8970" width="7.7109375" style="100" customWidth="1"/>
    <col min="8971" max="8971" width="25.7109375" style="100" customWidth="1"/>
    <col min="8972" max="9216" width="9.140625" style="100"/>
    <col min="9217" max="9217" width="25.7109375" style="100" customWidth="1"/>
    <col min="9218" max="9226" width="7.7109375" style="100" customWidth="1"/>
    <col min="9227" max="9227" width="25.7109375" style="100" customWidth="1"/>
    <col min="9228" max="9472" width="9.140625" style="100"/>
    <col min="9473" max="9473" width="25.7109375" style="100" customWidth="1"/>
    <col min="9474" max="9482" width="7.7109375" style="100" customWidth="1"/>
    <col min="9483" max="9483" width="25.7109375" style="100" customWidth="1"/>
    <col min="9484" max="9728" width="9.140625" style="100"/>
    <col min="9729" max="9729" width="25.7109375" style="100" customWidth="1"/>
    <col min="9730" max="9738" width="7.7109375" style="100" customWidth="1"/>
    <col min="9739" max="9739" width="25.7109375" style="100" customWidth="1"/>
    <col min="9740" max="9984" width="9.140625" style="100"/>
    <col min="9985" max="9985" width="25.7109375" style="100" customWidth="1"/>
    <col min="9986" max="9994" width="7.7109375" style="100" customWidth="1"/>
    <col min="9995" max="9995" width="25.7109375" style="100" customWidth="1"/>
    <col min="9996" max="10240" width="9.140625" style="100"/>
    <col min="10241" max="10241" width="25.7109375" style="100" customWidth="1"/>
    <col min="10242" max="10250" width="7.7109375" style="100" customWidth="1"/>
    <col min="10251" max="10251" width="25.7109375" style="100" customWidth="1"/>
    <col min="10252" max="10496" width="9.140625" style="100"/>
    <col min="10497" max="10497" width="25.7109375" style="100" customWidth="1"/>
    <col min="10498" max="10506" width="7.7109375" style="100" customWidth="1"/>
    <col min="10507" max="10507" width="25.7109375" style="100" customWidth="1"/>
    <col min="10508" max="10752" width="9.140625" style="100"/>
    <col min="10753" max="10753" width="25.7109375" style="100" customWidth="1"/>
    <col min="10754" max="10762" width="7.7109375" style="100" customWidth="1"/>
    <col min="10763" max="10763" width="25.7109375" style="100" customWidth="1"/>
    <col min="10764" max="11008" width="9.140625" style="100"/>
    <col min="11009" max="11009" width="25.7109375" style="100" customWidth="1"/>
    <col min="11010" max="11018" width="7.7109375" style="100" customWidth="1"/>
    <col min="11019" max="11019" width="25.7109375" style="100" customWidth="1"/>
    <col min="11020" max="11264" width="9.140625" style="100"/>
    <col min="11265" max="11265" width="25.7109375" style="100" customWidth="1"/>
    <col min="11266" max="11274" width="7.7109375" style="100" customWidth="1"/>
    <col min="11275" max="11275" width="25.7109375" style="100" customWidth="1"/>
    <col min="11276" max="11520" width="9.140625" style="100"/>
    <col min="11521" max="11521" width="25.7109375" style="100" customWidth="1"/>
    <col min="11522" max="11530" width="7.7109375" style="100" customWidth="1"/>
    <col min="11531" max="11531" width="25.7109375" style="100" customWidth="1"/>
    <col min="11532" max="11776" width="9.140625" style="100"/>
    <col min="11777" max="11777" width="25.7109375" style="100" customWidth="1"/>
    <col min="11778" max="11786" width="7.7109375" style="100" customWidth="1"/>
    <col min="11787" max="11787" width="25.7109375" style="100" customWidth="1"/>
    <col min="11788" max="12032" width="9.140625" style="100"/>
    <col min="12033" max="12033" width="25.7109375" style="100" customWidth="1"/>
    <col min="12034" max="12042" width="7.7109375" style="100" customWidth="1"/>
    <col min="12043" max="12043" width="25.7109375" style="100" customWidth="1"/>
    <col min="12044" max="12288" width="9.140625" style="100"/>
    <col min="12289" max="12289" width="25.7109375" style="100" customWidth="1"/>
    <col min="12290" max="12298" width="7.7109375" style="100" customWidth="1"/>
    <col min="12299" max="12299" width="25.7109375" style="100" customWidth="1"/>
    <col min="12300" max="12544" width="9.140625" style="100"/>
    <col min="12545" max="12545" width="25.7109375" style="100" customWidth="1"/>
    <col min="12546" max="12554" width="7.7109375" style="100" customWidth="1"/>
    <col min="12555" max="12555" width="25.7109375" style="100" customWidth="1"/>
    <col min="12556" max="12800" width="9.140625" style="100"/>
    <col min="12801" max="12801" width="25.7109375" style="100" customWidth="1"/>
    <col min="12802" max="12810" width="7.7109375" style="100" customWidth="1"/>
    <col min="12811" max="12811" width="25.7109375" style="100" customWidth="1"/>
    <col min="12812" max="13056" width="9.140625" style="100"/>
    <col min="13057" max="13057" width="25.7109375" style="100" customWidth="1"/>
    <col min="13058" max="13066" width="7.7109375" style="100" customWidth="1"/>
    <col min="13067" max="13067" width="25.7109375" style="100" customWidth="1"/>
    <col min="13068" max="13312" width="9.140625" style="100"/>
    <col min="13313" max="13313" width="25.7109375" style="100" customWidth="1"/>
    <col min="13314" max="13322" width="7.7109375" style="100" customWidth="1"/>
    <col min="13323" max="13323" width="25.7109375" style="100" customWidth="1"/>
    <col min="13324" max="13568" width="9.140625" style="100"/>
    <col min="13569" max="13569" width="25.7109375" style="100" customWidth="1"/>
    <col min="13570" max="13578" width="7.7109375" style="100" customWidth="1"/>
    <col min="13579" max="13579" width="25.7109375" style="100" customWidth="1"/>
    <col min="13580" max="13824" width="9.140625" style="100"/>
    <col min="13825" max="13825" width="25.7109375" style="100" customWidth="1"/>
    <col min="13826" max="13834" width="7.7109375" style="100" customWidth="1"/>
    <col min="13835" max="13835" width="25.7109375" style="100" customWidth="1"/>
    <col min="13836" max="14080" width="9.140625" style="100"/>
    <col min="14081" max="14081" width="25.7109375" style="100" customWidth="1"/>
    <col min="14082" max="14090" width="7.7109375" style="100" customWidth="1"/>
    <col min="14091" max="14091" width="25.7109375" style="100" customWidth="1"/>
    <col min="14092" max="14336" width="9.140625" style="100"/>
    <col min="14337" max="14337" width="25.7109375" style="100" customWidth="1"/>
    <col min="14338" max="14346" width="7.7109375" style="100" customWidth="1"/>
    <col min="14347" max="14347" width="25.7109375" style="100" customWidth="1"/>
    <col min="14348" max="14592" width="9.140625" style="100"/>
    <col min="14593" max="14593" width="25.7109375" style="100" customWidth="1"/>
    <col min="14594" max="14602" width="7.7109375" style="100" customWidth="1"/>
    <col min="14603" max="14603" width="25.7109375" style="100" customWidth="1"/>
    <col min="14604" max="14848" width="9.140625" style="100"/>
    <col min="14849" max="14849" width="25.7109375" style="100" customWidth="1"/>
    <col min="14850" max="14858" width="7.7109375" style="100" customWidth="1"/>
    <col min="14859" max="14859" width="25.7109375" style="100" customWidth="1"/>
    <col min="14860" max="15104" width="9.140625" style="100"/>
    <col min="15105" max="15105" width="25.7109375" style="100" customWidth="1"/>
    <col min="15106" max="15114" width="7.7109375" style="100" customWidth="1"/>
    <col min="15115" max="15115" width="25.7109375" style="100" customWidth="1"/>
    <col min="15116" max="15360" width="9.140625" style="100"/>
    <col min="15361" max="15361" width="25.7109375" style="100" customWidth="1"/>
    <col min="15362" max="15370" width="7.7109375" style="100" customWidth="1"/>
    <col min="15371" max="15371" width="25.7109375" style="100" customWidth="1"/>
    <col min="15372" max="15616" width="9.140625" style="100"/>
    <col min="15617" max="15617" width="25.7109375" style="100" customWidth="1"/>
    <col min="15618" max="15626" width="7.7109375" style="100" customWidth="1"/>
    <col min="15627" max="15627" width="25.7109375" style="100" customWidth="1"/>
    <col min="15628" max="15872" width="9.140625" style="100"/>
    <col min="15873" max="15873" width="25.7109375" style="100" customWidth="1"/>
    <col min="15874" max="15882" width="7.7109375" style="100" customWidth="1"/>
    <col min="15883" max="15883" width="25.7109375" style="100" customWidth="1"/>
    <col min="15884" max="16128" width="9.140625" style="100"/>
    <col min="16129" max="16129" width="25.7109375" style="100" customWidth="1"/>
    <col min="16130" max="16138" width="7.7109375" style="100" customWidth="1"/>
    <col min="16139" max="16139" width="25.7109375" style="100" customWidth="1"/>
    <col min="16140" max="16384" width="9.140625" style="100"/>
  </cols>
  <sheetData>
    <row r="1" spans="1:18" ht="20.25">
      <c r="A1" s="1101" t="s">
        <v>881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8" ht="15.75">
      <c r="A2" s="1103" t="s">
        <v>884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1:18" ht="25.5" customHeight="1">
      <c r="A3" s="1103" t="s">
        <v>1338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8" ht="15.75">
      <c r="A4" s="676" t="s">
        <v>180</v>
      </c>
      <c r="B4" s="673"/>
      <c r="C4" s="673"/>
      <c r="D4" s="673"/>
      <c r="E4" s="673"/>
      <c r="F4" s="673"/>
      <c r="G4" s="673"/>
      <c r="H4" s="673"/>
      <c r="I4" s="673"/>
      <c r="J4" s="673"/>
      <c r="K4" s="674" t="s">
        <v>181</v>
      </c>
    </row>
    <row r="5" spans="1:18" ht="30" customHeight="1" thickBot="1">
      <c r="A5" s="1148" t="s">
        <v>1002</v>
      </c>
      <c r="B5" s="1150" t="s">
        <v>626</v>
      </c>
      <c r="C5" s="1150"/>
      <c r="D5" s="1150"/>
      <c r="E5" s="1151" t="s">
        <v>498</v>
      </c>
      <c r="F5" s="1151"/>
      <c r="G5" s="1151"/>
      <c r="H5" s="1151" t="s">
        <v>499</v>
      </c>
      <c r="I5" s="1151"/>
      <c r="J5" s="1151"/>
      <c r="K5" s="1152" t="s">
        <v>669</v>
      </c>
    </row>
    <row r="6" spans="1:18" ht="30" customHeight="1">
      <c r="A6" s="1149"/>
      <c r="B6" s="278" t="s">
        <v>621</v>
      </c>
      <c r="C6" s="277" t="s">
        <v>1067</v>
      </c>
      <c r="D6" s="277" t="s">
        <v>497</v>
      </c>
      <c r="E6" s="278" t="s">
        <v>621</v>
      </c>
      <c r="F6" s="277" t="s">
        <v>1067</v>
      </c>
      <c r="G6" s="277" t="s">
        <v>497</v>
      </c>
      <c r="H6" s="278" t="s">
        <v>621</v>
      </c>
      <c r="I6" s="277" t="s">
        <v>1067</v>
      </c>
      <c r="J6" s="277" t="s">
        <v>497</v>
      </c>
      <c r="K6" s="1153"/>
    </row>
    <row r="7" spans="1:18" ht="24.95" customHeight="1" thickBot="1">
      <c r="A7" s="843">
        <v>2006</v>
      </c>
      <c r="B7" s="845">
        <f t="shared" ref="B7:B14" si="0">H7+E7</f>
        <v>84</v>
      </c>
      <c r="C7" s="846">
        <f t="shared" ref="C7:C14" si="1">I7+F7</f>
        <v>45</v>
      </c>
      <c r="D7" s="846">
        <f t="shared" ref="D7:D14" si="2">J7+G7</f>
        <v>39</v>
      </c>
      <c r="E7" s="845">
        <f t="shared" ref="E7:E14" si="3">G7+F7</f>
        <v>32</v>
      </c>
      <c r="F7" s="846">
        <v>17</v>
      </c>
      <c r="G7" s="846">
        <v>15</v>
      </c>
      <c r="H7" s="845">
        <f t="shared" ref="H7:H14" si="4">J7+I7</f>
        <v>52</v>
      </c>
      <c r="I7" s="846">
        <v>28</v>
      </c>
      <c r="J7" s="846">
        <v>24</v>
      </c>
      <c r="K7" s="847">
        <v>2006</v>
      </c>
    </row>
    <row r="8" spans="1:18" ht="24.95" customHeight="1" thickBot="1">
      <c r="A8" s="64">
        <v>2007</v>
      </c>
      <c r="B8" s="437">
        <f t="shared" si="0"/>
        <v>14</v>
      </c>
      <c r="C8" s="438">
        <f t="shared" si="1"/>
        <v>8</v>
      </c>
      <c r="D8" s="438">
        <f t="shared" si="2"/>
        <v>6</v>
      </c>
      <c r="E8" s="437">
        <f t="shared" si="3"/>
        <v>5</v>
      </c>
      <c r="F8" s="438">
        <v>2</v>
      </c>
      <c r="G8" s="438">
        <v>3</v>
      </c>
      <c r="H8" s="437">
        <f t="shared" si="4"/>
        <v>9</v>
      </c>
      <c r="I8" s="438">
        <v>6</v>
      </c>
      <c r="J8" s="438">
        <v>3</v>
      </c>
      <c r="K8" s="417">
        <v>2007</v>
      </c>
    </row>
    <row r="9" spans="1:18" ht="24.95" customHeight="1" thickBot="1">
      <c r="A9" s="65">
        <v>2008</v>
      </c>
      <c r="B9" s="439">
        <f t="shared" si="0"/>
        <v>404</v>
      </c>
      <c r="C9" s="440">
        <f t="shared" si="1"/>
        <v>202</v>
      </c>
      <c r="D9" s="440">
        <f t="shared" si="2"/>
        <v>202</v>
      </c>
      <c r="E9" s="439">
        <f t="shared" si="3"/>
        <v>138</v>
      </c>
      <c r="F9" s="440">
        <v>75</v>
      </c>
      <c r="G9" s="440">
        <v>63</v>
      </c>
      <c r="H9" s="439">
        <f t="shared" si="4"/>
        <v>266</v>
      </c>
      <c r="I9" s="440">
        <v>127</v>
      </c>
      <c r="J9" s="440">
        <v>139</v>
      </c>
      <c r="K9" s="418">
        <v>2008</v>
      </c>
      <c r="O9" s="100">
        <v>40</v>
      </c>
      <c r="P9" s="100">
        <v>38</v>
      </c>
      <c r="Q9" s="100">
        <v>42</v>
      </c>
      <c r="R9" s="100">
        <v>44</v>
      </c>
    </row>
    <row r="10" spans="1:18" ht="24.95" customHeight="1" thickBot="1">
      <c r="A10" s="64">
        <v>2009</v>
      </c>
      <c r="B10" s="437">
        <f t="shared" si="0"/>
        <v>236</v>
      </c>
      <c r="C10" s="438">
        <f t="shared" si="1"/>
        <v>136</v>
      </c>
      <c r="D10" s="438">
        <f>J10+G10</f>
        <v>100</v>
      </c>
      <c r="E10" s="437">
        <f t="shared" si="3"/>
        <v>68</v>
      </c>
      <c r="F10" s="438">
        <v>46</v>
      </c>
      <c r="G10" s="438">
        <v>22</v>
      </c>
      <c r="H10" s="437">
        <f t="shared" si="4"/>
        <v>168</v>
      </c>
      <c r="I10" s="438">
        <v>90</v>
      </c>
      <c r="J10" s="438">
        <v>78</v>
      </c>
      <c r="K10" s="417">
        <v>2009</v>
      </c>
    </row>
    <row r="11" spans="1:18" ht="24.95" customHeight="1" thickBot="1">
      <c r="A11" s="65">
        <v>2010</v>
      </c>
      <c r="B11" s="439">
        <f t="shared" si="0"/>
        <v>30</v>
      </c>
      <c r="C11" s="440">
        <f t="shared" si="1"/>
        <v>17</v>
      </c>
      <c r="D11" s="440">
        <f t="shared" si="2"/>
        <v>13</v>
      </c>
      <c r="E11" s="439">
        <f t="shared" si="3"/>
        <v>6</v>
      </c>
      <c r="F11" s="440">
        <v>3</v>
      </c>
      <c r="G11" s="440">
        <v>3</v>
      </c>
      <c r="H11" s="439">
        <f t="shared" si="4"/>
        <v>24</v>
      </c>
      <c r="I11" s="440">
        <v>14</v>
      </c>
      <c r="J11" s="440">
        <v>10</v>
      </c>
      <c r="K11" s="418">
        <v>2010</v>
      </c>
    </row>
    <row r="12" spans="1:18" ht="24.95" customHeight="1" thickBot="1">
      <c r="A12" s="64">
        <v>2011</v>
      </c>
      <c r="B12" s="437">
        <f t="shared" si="0"/>
        <v>179</v>
      </c>
      <c r="C12" s="438">
        <f t="shared" si="1"/>
        <v>80</v>
      </c>
      <c r="D12" s="438">
        <f t="shared" si="2"/>
        <v>99</v>
      </c>
      <c r="E12" s="437">
        <f t="shared" si="3"/>
        <v>39</v>
      </c>
      <c r="F12" s="438">
        <v>19</v>
      </c>
      <c r="G12" s="438">
        <v>20</v>
      </c>
      <c r="H12" s="437">
        <f t="shared" si="4"/>
        <v>140</v>
      </c>
      <c r="I12" s="438">
        <v>61</v>
      </c>
      <c r="J12" s="438">
        <v>79</v>
      </c>
      <c r="K12" s="417">
        <v>2011</v>
      </c>
    </row>
    <row r="13" spans="1:18" ht="24.95" customHeight="1" thickBot="1">
      <c r="A13" s="65">
        <v>2012</v>
      </c>
      <c r="B13" s="439">
        <f t="shared" si="0"/>
        <v>346</v>
      </c>
      <c r="C13" s="440">
        <f t="shared" si="1"/>
        <v>162</v>
      </c>
      <c r="D13" s="440">
        <f>J13+G13</f>
        <v>184</v>
      </c>
      <c r="E13" s="439">
        <f t="shared" si="3"/>
        <v>71</v>
      </c>
      <c r="F13" s="440">
        <v>41</v>
      </c>
      <c r="G13" s="440">
        <v>30</v>
      </c>
      <c r="H13" s="439">
        <f t="shared" si="4"/>
        <v>275</v>
      </c>
      <c r="I13" s="440">
        <v>121</v>
      </c>
      <c r="J13" s="440">
        <v>154</v>
      </c>
      <c r="K13" s="418">
        <v>2012</v>
      </c>
    </row>
    <row r="14" spans="1:18" ht="24.95" customHeight="1" thickBot="1">
      <c r="A14" s="64">
        <v>2013</v>
      </c>
      <c r="B14" s="437">
        <f t="shared" si="0"/>
        <v>323</v>
      </c>
      <c r="C14" s="438">
        <f t="shared" si="1"/>
        <v>154</v>
      </c>
      <c r="D14" s="438">
        <f t="shared" si="2"/>
        <v>169</v>
      </c>
      <c r="E14" s="437">
        <f t="shared" si="3"/>
        <v>100</v>
      </c>
      <c r="F14" s="438">
        <v>49</v>
      </c>
      <c r="G14" s="438">
        <v>51</v>
      </c>
      <c r="H14" s="437">
        <f t="shared" si="4"/>
        <v>223</v>
      </c>
      <c r="I14" s="438">
        <v>105</v>
      </c>
      <c r="J14" s="438">
        <v>118</v>
      </c>
      <c r="K14" s="417">
        <v>2013</v>
      </c>
    </row>
    <row r="15" spans="1:18" ht="24.95" customHeight="1" thickBot="1">
      <c r="A15" s="65">
        <v>2014</v>
      </c>
      <c r="B15" s="439">
        <f t="shared" ref="B15:D16" si="5">H15+E15</f>
        <v>164</v>
      </c>
      <c r="C15" s="440">
        <f t="shared" si="5"/>
        <v>82</v>
      </c>
      <c r="D15" s="440">
        <f t="shared" si="5"/>
        <v>82</v>
      </c>
      <c r="E15" s="439">
        <f>G15+F15</f>
        <v>86</v>
      </c>
      <c r="F15" s="440">
        <v>44</v>
      </c>
      <c r="G15" s="440">
        <v>42</v>
      </c>
      <c r="H15" s="439">
        <f>J15+I15</f>
        <v>78</v>
      </c>
      <c r="I15" s="440">
        <v>38</v>
      </c>
      <c r="J15" s="440">
        <v>40</v>
      </c>
      <c r="K15" s="418">
        <v>2014</v>
      </c>
    </row>
    <row r="16" spans="1:18" ht="24.95" customHeight="1">
      <c r="A16" s="714">
        <v>2015</v>
      </c>
      <c r="B16" s="993">
        <f t="shared" si="5"/>
        <v>104</v>
      </c>
      <c r="C16" s="993">
        <f t="shared" si="5"/>
        <v>56</v>
      </c>
      <c r="D16" s="993">
        <f t="shared" si="5"/>
        <v>48</v>
      </c>
      <c r="E16" s="993">
        <f>SUM(G16)+(F16)</f>
        <v>56</v>
      </c>
      <c r="F16" s="993">
        <v>27</v>
      </c>
      <c r="G16" s="993">
        <v>29</v>
      </c>
      <c r="H16" s="993">
        <f>SUM(J16)+(I16)</f>
        <v>48</v>
      </c>
      <c r="I16" s="993">
        <v>29</v>
      </c>
      <c r="J16" s="993">
        <v>19</v>
      </c>
      <c r="K16" s="994">
        <v>2015</v>
      </c>
    </row>
    <row r="18" spans="2:10">
      <c r="B18" s="729"/>
      <c r="C18" s="729"/>
      <c r="D18" s="729"/>
      <c r="E18" s="729"/>
      <c r="F18" s="729"/>
      <c r="G18" s="729"/>
      <c r="H18" s="729"/>
      <c r="I18" s="729"/>
      <c r="J18" s="729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view="pageBreakPreview" zoomScaleNormal="100" zoomScaleSheetLayoutView="100" workbookViewId="0">
      <selection activeCell="N4" sqref="N1:N1048576"/>
    </sheetView>
  </sheetViews>
  <sheetFormatPr defaultRowHeight="15"/>
  <cols>
    <col min="1" max="1" width="25.7109375" style="101" customWidth="1"/>
    <col min="2" max="2" width="7.85546875" style="101" bestFit="1" customWidth="1"/>
    <col min="3" max="3" width="8.28515625" style="101" bestFit="1" customWidth="1"/>
    <col min="4" max="4" width="9.42578125" style="101" customWidth="1"/>
    <col min="5" max="5" width="8.28515625" style="101" customWidth="1"/>
    <col min="6" max="6" width="7.85546875" style="101" bestFit="1" customWidth="1"/>
    <col min="7" max="7" width="8.28515625" style="101" bestFit="1" customWidth="1"/>
    <col min="8" max="8" width="7.28515625" style="101" bestFit="1" customWidth="1"/>
    <col min="9" max="9" width="7.140625" style="101" customWidth="1"/>
    <col min="10" max="10" width="9.42578125" style="101" customWidth="1"/>
    <col min="11" max="11" width="7.28515625" style="101" bestFit="1" customWidth="1"/>
    <col min="12" max="12" width="7.28515625" style="101" customWidth="1"/>
    <col min="13" max="13" width="7.28515625" style="101" bestFit="1" customWidth="1"/>
    <col min="14" max="14" width="25.7109375" style="101" customWidth="1"/>
    <col min="15" max="256" width="9.140625" style="100"/>
    <col min="257" max="257" width="25.7109375" style="100" customWidth="1"/>
    <col min="258" max="258" width="8.42578125" style="100" customWidth="1"/>
    <col min="259" max="259" width="8.140625" style="100" customWidth="1"/>
    <col min="260" max="261" width="7.7109375" style="100" customWidth="1"/>
    <col min="262" max="262" width="8.85546875" style="100" customWidth="1"/>
    <col min="263" max="264" width="8.42578125" style="100" bestFit="1" customWidth="1"/>
    <col min="265" max="265" width="7.7109375" style="100" customWidth="1"/>
    <col min="266" max="266" width="8.85546875" style="100" customWidth="1"/>
    <col min="267" max="269" width="7.7109375" style="100" customWidth="1"/>
    <col min="270" max="270" width="25.7109375" style="100" customWidth="1"/>
    <col min="271" max="512" width="9.140625" style="100"/>
    <col min="513" max="513" width="25.7109375" style="100" customWidth="1"/>
    <col min="514" max="514" width="8.42578125" style="100" customWidth="1"/>
    <col min="515" max="515" width="8.140625" style="100" customWidth="1"/>
    <col min="516" max="517" width="7.7109375" style="100" customWidth="1"/>
    <col min="518" max="518" width="8.85546875" style="100" customWidth="1"/>
    <col min="519" max="520" width="8.42578125" style="100" bestFit="1" customWidth="1"/>
    <col min="521" max="521" width="7.7109375" style="100" customWidth="1"/>
    <col min="522" max="522" width="8.85546875" style="100" customWidth="1"/>
    <col min="523" max="525" width="7.7109375" style="100" customWidth="1"/>
    <col min="526" max="526" width="25.7109375" style="100" customWidth="1"/>
    <col min="527" max="768" width="9.140625" style="100"/>
    <col min="769" max="769" width="25.7109375" style="100" customWidth="1"/>
    <col min="770" max="770" width="8.42578125" style="100" customWidth="1"/>
    <col min="771" max="771" width="8.140625" style="100" customWidth="1"/>
    <col min="772" max="773" width="7.7109375" style="100" customWidth="1"/>
    <col min="774" max="774" width="8.85546875" style="100" customWidth="1"/>
    <col min="775" max="776" width="8.42578125" style="100" bestFit="1" customWidth="1"/>
    <col min="777" max="777" width="7.7109375" style="100" customWidth="1"/>
    <col min="778" max="778" width="8.85546875" style="100" customWidth="1"/>
    <col min="779" max="781" width="7.7109375" style="100" customWidth="1"/>
    <col min="782" max="782" width="25.7109375" style="100" customWidth="1"/>
    <col min="783" max="1024" width="9.140625" style="100"/>
    <col min="1025" max="1025" width="25.7109375" style="100" customWidth="1"/>
    <col min="1026" max="1026" width="8.42578125" style="100" customWidth="1"/>
    <col min="1027" max="1027" width="8.140625" style="100" customWidth="1"/>
    <col min="1028" max="1029" width="7.7109375" style="100" customWidth="1"/>
    <col min="1030" max="1030" width="8.85546875" style="100" customWidth="1"/>
    <col min="1031" max="1032" width="8.42578125" style="100" bestFit="1" customWidth="1"/>
    <col min="1033" max="1033" width="7.7109375" style="100" customWidth="1"/>
    <col min="1034" max="1034" width="8.85546875" style="100" customWidth="1"/>
    <col min="1035" max="1037" width="7.7109375" style="100" customWidth="1"/>
    <col min="1038" max="1038" width="25.7109375" style="100" customWidth="1"/>
    <col min="1039" max="1280" width="9.140625" style="100"/>
    <col min="1281" max="1281" width="25.7109375" style="100" customWidth="1"/>
    <col min="1282" max="1282" width="8.42578125" style="100" customWidth="1"/>
    <col min="1283" max="1283" width="8.140625" style="100" customWidth="1"/>
    <col min="1284" max="1285" width="7.7109375" style="100" customWidth="1"/>
    <col min="1286" max="1286" width="8.85546875" style="100" customWidth="1"/>
    <col min="1287" max="1288" width="8.42578125" style="100" bestFit="1" customWidth="1"/>
    <col min="1289" max="1289" width="7.7109375" style="100" customWidth="1"/>
    <col min="1290" max="1290" width="8.85546875" style="100" customWidth="1"/>
    <col min="1291" max="1293" width="7.7109375" style="100" customWidth="1"/>
    <col min="1294" max="1294" width="25.7109375" style="100" customWidth="1"/>
    <col min="1295" max="1536" width="9.140625" style="100"/>
    <col min="1537" max="1537" width="25.7109375" style="100" customWidth="1"/>
    <col min="1538" max="1538" width="8.42578125" style="100" customWidth="1"/>
    <col min="1539" max="1539" width="8.140625" style="100" customWidth="1"/>
    <col min="1540" max="1541" width="7.7109375" style="100" customWidth="1"/>
    <col min="1542" max="1542" width="8.85546875" style="100" customWidth="1"/>
    <col min="1543" max="1544" width="8.42578125" style="100" bestFit="1" customWidth="1"/>
    <col min="1545" max="1545" width="7.7109375" style="100" customWidth="1"/>
    <col min="1546" max="1546" width="8.85546875" style="100" customWidth="1"/>
    <col min="1547" max="1549" width="7.7109375" style="100" customWidth="1"/>
    <col min="1550" max="1550" width="25.7109375" style="100" customWidth="1"/>
    <col min="1551" max="1792" width="9.140625" style="100"/>
    <col min="1793" max="1793" width="25.7109375" style="100" customWidth="1"/>
    <col min="1794" max="1794" width="8.42578125" style="100" customWidth="1"/>
    <col min="1795" max="1795" width="8.140625" style="100" customWidth="1"/>
    <col min="1796" max="1797" width="7.7109375" style="100" customWidth="1"/>
    <col min="1798" max="1798" width="8.85546875" style="100" customWidth="1"/>
    <col min="1799" max="1800" width="8.42578125" style="100" bestFit="1" customWidth="1"/>
    <col min="1801" max="1801" width="7.7109375" style="100" customWidth="1"/>
    <col min="1802" max="1802" width="8.85546875" style="100" customWidth="1"/>
    <col min="1803" max="1805" width="7.7109375" style="100" customWidth="1"/>
    <col min="1806" max="1806" width="25.7109375" style="100" customWidth="1"/>
    <col min="1807" max="2048" width="9.140625" style="100"/>
    <col min="2049" max="2049" width="25.7109375" style="100" customWidth="1"/>
    <col min="2050" max="2050" width="8.42578125" style="100" customWidth="1"/>
    <col min="2051" max="2051" width="8.140625" style="100" customWidth="1"/>
    <col min="2052" max="2053" width="7.7109375" style="100" customWidth="1"/>
    <col min="2054" max="2054" width="8.85546875" style="100" customWidth="1"/>
    <col min="2055" max="2056" width="8.42578125" style="100" bestFit="1" customWidth="1"/>
    <col min="2057" max="2057" width="7.7109375" style="100" customWidth="1"/>
    <col min="2058" max="2058" width="8.85546875" style="100" customWidth="1"/>
    <col min="2059" max="2061" width="7.7109375" style="100" customWidth="1"/>
    <col min="2062" max="2062" width="25.7109375" style="100" customWidth="1"/>
    <col min="2063" max="2304" width="9.140625" style="100"/>
    <col min="2305" max="2305" width="25.7109375" style="100" customWidth="1"/>
    <col min="2306" max="2306" width="8.42578125" style="100" customWidth="1"/>
    <col min="2307" max="2307" width="8.140625" style="100" customWidth="1"/>
    <col min="2308" max="2309" width="7.7109375" style="100" customWidth="1"/>
    <col min="2310" max="2310" width="8.85546875" style="100" customWidth="1"/>
    <col min="2311" max="2312" width="8.42578125" style="100" bestFit="1" customWidth="1"/>
    <col min="2313" max="2313" width="7.7109375" style="100" customWidth="1"/>
    <col min="2314" max="2314" width="8.85546875" style="100" customWidth="1"/>
    <col min="2315" max="2317" width="7.7109375" style="100" customWidth="1"/>
    <col min="2318" max="2318" width="25.7109375" style="100" customWidth="1"/>
    <col min="2319" max="2560" width="9.140625" style="100"/>
    <col min="2561" max="2561" width="25.7109375" style="100" customWidth="1"/>
    <col min="2562" max="2562" width="8.42578125" style="100" customWidth="1"/>
    <col min="2563" max="2563" width="8.140625" style="100" customWidth="1"/>
    <col min="2564" max="2565" width="7.7109375" style="100" customWidth="1"/>
    <col min="2566" max="2566" width="8.85546875" style="100" customWidth="1"/>
    <col min="2567" max="2568" width="8.42578125" style="100" bestFit="1" customWidth="1"/>
    <col min="2569" max="2569" width="7.7109375" style="100" customWidth="1"/>
    <col min="2570" max="2570" width="8.85546875" style="100" customWidth="1"/>
    <col min="2571" max="2573" width="7.7109375" style="100" customWidth="1"/>
    <col min="2574" max="2574" width="25.7109375" style="100" customWidth="1"/>
    <col min="2575" max="2816" width="9.140625" style="100"/>
    <col min="2817" max="2817" width="25.7109375" style="100" customWidth="1"/>
    <col min="2818" max="2818" width="8.42578125" style="100" customWidth="1"/>
    <col min="2819" max="2819" width="8.140625" style="100" customWidth="1"/>
    <col min="2820" max="2821" width="7.7109375" style="100" customWidth="1"/>
    <col min="2822" max="2822" width="8.85546875" style="100" customWidth="1"/>
    <col min="2823" max="2824" width="8.42578125" style="100" bestFit="1" customWidth="1"/>
    <col min="2825" max="2825" width="7.7109375" style="100" customWidth="1"/>
    <col min="2826" max="2826" width="8.85546875" style="100" customWidth="1"/>
    <col min="2827" max="2829" width="7.7109375" style="100" customWidth="1"/>
    <col min="2830" max="2830" width="25.7109375" style="100" customWidth="1"/>
    <col min="2831" max="3072" width="9.140625" style="100"/>
    <col min="3073" max="3073" width="25.7109375" style="100" customWidth="1"/>
    <col min="3074" max="3074" width="8.42578125" style="100" customWidth="1"/>
    <col min="3075" max="3075" width="8.140625" style="100" customWidth="1"/>
    <col min="3076" max="3077" width="7.7109375" style="100" customWidth="1"/>
    <col min="3078" max="3078" width="8.85546875" style="100" customWidth="1"/>
    <col min="3079" max="3080" width="8.42578125" style="100" bestFit="1" customWidth="1"/>
    <col min="3081" max="3081" width="7.7109375" style="100" customWidth="1"/>
    <col min="3082" max="3082" width="8.85546875" style="100" customWidth="1"/>
    <col min="3083" max="3085" width="7.7109375" style="100" customWidth="1"/>
    <col min="3086" max="3086" width="25.7109375" style="100" customWidth="1"/>
    <col min="3087" max="3328" width="9.140625" style="100"/>
    <col min="3329" max="3329" width="25.7109375" style="100" customWidth="1"/>
    <col min="3330" max="3330" width="8.42578125" style="100" customWidth="1"/>
    <col min="3331" max="3331" width="8.140625" style="100" customWidth="1"/>
    <col min="3332" max="3333" width="7.7109375" style="100" customWidth="1"/>
    <col min="3334" max="3334" width="8.85546875" style="100" customWidth="1"/>
    <col min="3335" max="3336" width="8.42578125" style="100" bestFit="1" customWidth="1"/>
    <col min="3337" max="3337" width="7.7109375" style="100" customWidth="1"/>
    <col min="3338" max="3338" width="8.85546875" style="100" customWidth="1"/>
    <col min="3339" max="3341" width="7.7109375" style="100" customWidth="1"/>
    <col min="3342" max="3342" width="25.7109375" style="100" customWidth="1"/>
    <col min="3343" max="3584" width="9.140625" style="100"/>
    <col min="3585" max="3585" width="25.7109375" style="100" customWidth="1"/>
    <col min="3586" max="3586" width="8.42578125" style="100" customWidth="1"/>
    <col min="3587" max="3587" width="8.140625" style="100" customWidth="1"/>
    <col min="3588" max="3589" width="7.7109375" style="100" customWidth="1"/>
    <col min="3590" max="3590" width="8.85546875" style="100" customWidth="1"/>
    <col min="3591" max="3592" width="8.42578125" style="100" bestFit="1" customWidth="1"/>
    <col min="3593" max="3593" width="7.7109375" style="100" customWidth="1"/>
    <col min="3594" max="3594" width="8.85546875" style="100" customWidth="1"/>
    <col min="3595" max="3597" width="7.7109375" style="100" customWidth="1"/>
    <col min="3598" max="3598" width="25.7109375" style="100" customWidth="1"/>
    <col min="3599" max="3840" width="9.140625" style="100"/>
    <col min="3841" max="3841" width="25.7109375" style="100" customWidth="1"/>
    <col min="3842" max="3842" width="8.42578125" style="100" customWidth="1"/>
    <col min="3843" max="3843" width="8.140625" style="100" customWidth="1"/>
    <col min="3844" max="3845" width="7.7109375" style="100" customWidth="1"/>
    <col min="3846" max="3846" width="8.85546875" style="100" customWidth="1"/>
    <col min="3847" max="3848" width="8.42578125" style="100" bestFit="1" customWidth="1"/>
    <col min="3849" max="3849" width="7.7109375" style="100" customWidth="1"/>
    <col min="3850" max="3850" width="8.85546875" style="100" customWidth="1"/>
    <col min="3851" max="3853" width="7.7109375" style="100" customWidth="1"/>
    <col min="3854" max="3854" width="25.7109375" style="100" customWidth="1"/>
    <col min="3855" max="4096" width="9.140625" style="100"/>
    <col min="4097" max="4097" width="25.7109375" style="100" customWidth="1"/>
    <col min="4098" max="4098" width="8.42578125" style="100" customWidth="1"/>
    <col min="4099" max="4099" width="8.140625" style="100" customWidth="1"/>
    <col min="4100" max="4101" width="7.7109375" style="100" customWidth="1"/>
    <col min="4102" max="4102" width="8.85546875" style="100" customWidth="1"/>
    <col min="4103" max="4104" width="8.42578125" style="100" bestFit="1" customWidth="1"/>
    <col min="4105" max="4105" width="7.7109375" style="100" customWidth="1"/>
    <col min="4106" max="4106" width="8.85546875" style="100" customWidth="1"/>
    <col min="4107" max="4109" width="7.7109375" style="100" customWidth="1"/>
    <col min="4110" max="4110" width="25.7109375" style="100" customWidth="1"/>
    <col min="4111" max="4352" width="9.140625" style="100"/>
    <col min="4353" max="4353" width="25.7109375" style="100" customWidth="1"/>
    <col min="4354" max="4354" width="8.42578125" style="100" customWidth="1"/>
    <col min="4355" max="4355" width="8.140625" style="100" customWidth="1"/>
    <col min="4356" max="4357" width="7.7109375" style="100" customWidth="1"/>
    <col min="4358" max="4358" width="8.85546875" style="100" customWidth="1"/>
    <col min="4359" max="4360" width="8.42578125" style="100" bestFit="1" customWidth="1"/>
    <col min="4361" max="4361" width="7.7109375" style="100" customWidth="1"/>
    <col min="4362" max="4362" width="8.85546875" style="100" customWidth="1"/>
    <col min="4363" max="4365" width="7.7109375" style="100" customWidth="1"/>
    <col min="4366" max="4366" width="25.7109375" style="100" customWidth="1"/>
    <col min="4367" max="4608" width="9.140625" style="100"/>
    <col min="4609" max="4609" width="25.7109375" style="100" customWidth="1"/>
    <col min="4610" max="4610" width="8.42578125" style="100" customWidth="1"/>
    <col min="4611" max="4611" width="8.140625" style="100" customWidth="1"/>
    <col min="4612" max="4613" width="7.7109375" style="100" customWidth="1"/>
    <col min="4614" max="4614" width="8.85546875" style="100" customWidth="1"/>
    <col min="4615" max="4616" width="8.42578125" style="100" bestFit="1" customWidth="1"/>
    <col min="4617" max="4617" width="7.7109375" style="100" customWidth="1"/>
    <col min="4618" max="4618" width="8.85546875" style="100" customWidth="1"/>
    <col min="4619" max="4621" width="7.7109375" style="100" customWidth="1"/>
    <col min="4622" max="4622" width="25.7109375" style="100" customWidth="1"/>
    <col min="4623" max="4864" width="9.140625" style="100"/>
    <col min="4865" max="4865" width="25.7109375" style="100" customWidth="1"/>
    <col min="4866" max="4866" width="8.42578125" style="100" customWidth="1"/>
    <col min="4867" max="4867" width="8.140625" style="100" customWidth="1"/>
    <col min="4868" max="4869" width="7.7109375" style="100" customWidth="1"/>
    <col min="4870" max="4870" width="8.85546875" style="100" customWidth="1"/>
    <col min="4871" max="4872" width="8.42578125" style="100" bestFit="1" customWidth="1"/>
    <col min="4873" max="4873" width="7.7109375" style="100" customWidth="1"/>
    <col min="4874" max="4874" width="8.85546875" style="100" customWidth="1"/>
    <col min="4875" max="4877" width="7.7109375" style="100" customWidth="1"/>
    <col min="4878" max="4878" width="25.7109375" style="100" customWidth="1"/>
    <col min="4879" max="5120" width="9.140625" style="100"/>
    <col min="5121" max="5121" width="25.7109375" style="100" customWidth="1"/>
    <col min="5122" max="5122" width="8.42578125" style="100" customWidth="1"/>
    <col min="5123" max="5123" width="8.140625" style="100" customWidth="1"/>
    <col min="5124" max="5125" width="7.7109375" style="100" customWidth="1"/>
    <col min="5126" max="5126" width="8.85546875" style="100" customWidth="1"/>
    <col min="5127" max="5128" width="8.42578125" style="100" bestFit="1" customWidth="1"/>
    <col min="5129" max="5129" width="7.7109375" style="100" customWidth="1"/>
    <col min="5130" max="5130" width="8.85546875" style="100" customWidth="1"/>
    <col min="5131" max="5133" width="7.7109375" style="100" customWidth="1"/>
    <col min="5134" max="5134" width="25.7109375" style="100" customWidth="1"/>
    <col min="5135" max="5376" width="9.140625" style="100"/>
    <col min="5377" max="5377" width="25.7109375" style="100" customWidth="1"/>
    <col min="5378" max="5378" width="8.42578125" style="100" customWidth="1"/>
    <col min="5379" max="5379" width="8.140625" style="100" customWidth="1"/>
    <col min="5380" max="5381" width="7.7109375" style="100" customWidth="1"/>
    <col min="5382" max="5382" width="8.85546875" style="100" customWidth="1"/>
    <col min="5383" max="5384" width="8.42578125" style="100" bestFit="1" customWidth="1"/>
    <col min="5385" max="5385" width="7.7109375" style="100" customWidth="1"/>
    <col min="5386" max="5386" width="8.85546875" style="100" customWidth="1"/>
    <col min="5387" max="5389" width="7.7109375" style="100" customWidth="1"/>
    <col min="5390" max="5390" width="25.7109375" style="100" customWidth="1"/>
    <col min="5391" max="5632" width="9.140625" style="100"/>
    <col min="5633" max="5633" width="25.7109375" style="100" customWidth="1"/>
    <col min="5634" max="5634" width="8.42578125" style="100" customWidth="1"/>
    <col min="5635" max="5635" width="8.140625" style="100" customWidth="1"/>
    <col min="5636" max="5637" width="7.7109375" style="100" customWidth="1"/>
    <col min="5638" max="5638" width="8.85546875" style="100" customWidth="1"/>
    <col min="5639" max="5640" width="8.42578125" style="100" bestFit="1" customWidth="1"/>
    <col min="5641" max="5641" width="7.7109375" style="100" customWidth="1"/>
    <col min="5642" max="5642" width="8.85546875" style="100" customWidth="1"/>
    <col min="5643" max="5645" width="7.7109375" style="100" customWidth="1"/>
    <col min="5646" max="5646" width="25.7109375" style="100" customWidth="1"/>
    <col min="5647" max="5888" width="9.140625" style="100"/>
    <col min="5889" max="5889" width="25.7109375" style="100" customWidth="1"/>
    <col min="5890" max="5890" width="8.42578125" style="100" customWidth="1"/>
    <col min="5891" max="5891" width="8.140625" style="100" customWidth="1"/>
    <col min="5892" max="5893" width="7.7109375" style="100" customWidth="1"/>
    <col min="5894" max="5894" width="8.85546875" style="100" customWidth="1"/>
    <col min="5895" max="5896" width="8.42578125" style="100" bestFit="1" customWidth="1"/>
    <col min="5897" max="5897" width="7.7109375" style="100" customWidth="1"/>
    <col min="5898" max="5898" width="8.85546875" style="100" customWidth="1"/>
    <col min="5899" max="5901" width="7.7109375" style="100" customWidth="1"/>
    <col min="5902" max="5902" width="25.7109375" style="100" customWidth="1"/>
    <col min="5903" max="6144" width="9.140625" style="100"/>
    <col min="6145" max="6145" width="25.7109375" style="100" customWidth="1"/>
    <col min="6146" max="6146" width="8.42578125" style="100" customWidth="1"/>
    <col min="6147" max="6147" width="8.140625" style="100" customWidth="1"/>
    <col min="6148" max="6149" width="7.7109375" style="100" customWidth="1"/>
    <col min="6150" max="6150" width="8.85546875" style="100" customWidth="1"/>
    <col min="6151" max="6152" width="8.42578125" style="100" bestFit="1" customWidth="1"/>
    <col min="6153" max="6153" width="7.7109375" style="100" customWidth="1"/>
    <col min="6154" max="6154" width="8.85546875" style="100" customWidth="1"/>
    <col min="6155" max="6157" width="7.7109375" style="100" customWidth="1"/>
    <col min="6158" max="6158" width="25.7109375" style="100" customWidth="1"/>
    <col min="6159" max="6400" width="9.140625" style="100"/>
    <col min="6401" max="6401" width="25.7109375" style="100" customWidth="1"/>
    <col min="6402" max="6402" width="8.42578125" style="100" customWidth="1"/>
    <col min="6403" max="6403" width="8.140625" style="100" customWidth="1"/>
    <col min="6404" max="6405" width="7.7109375" style="100" customWidth="1"/>
    <col min="6406" max="6406" width="8.85546875" style="100" customWidth="1"/>
    <col min="6407" max="6408" width="8.42578125" style="100" bestFit="1" customWidth="1"/>
    <col min="6409" max="6409" width="7.7109375" style="100" customWidth="1"/>
    <col min="6410" max="6410" width="8.85546875" style="100" customWidth="1"/>
    <col min="6411" max="6413" width="7.7109375" style="100" customWidth="1"/>
    <col min="6414" max="6414" width="25.7109375" style="100" customWidth="1"/>
    <col min="6415" max="6656" width="9.140625" style="100"/>
    <col min="6657" max="6657" width="25.7109375" style="100" customWidth="1"/>
    <col min="6658" max="6658" width="8.42578125" style="100" customWidth="1"/>
    <col min="6659" max="6659" width="8.140625" style="100" customWidth="1"/>
    <col min="6660" max="6661" width="7.7109375" style="100" customWidth="1"/>
    <col min="6662" max="6662" width="8.85546875" style="100" customWidth="1"/>
    <col min="6663" max="6664" width="8.42578125" style="100" bestFit="1" customWidth="1"/>
    <col min="6665" max="6665" width="7.7109375" style="100" customWidth="1"/>
    <col min="6666" max="6666" width="8.85546875" style="100" customWidth="1"/>
    <col min="6667" max="6669" width="7.7109375" style="100" customWidth="1"/>
    <col min="6670" max="6670" width="25.7109375" style="100" customWidth="1"/>
    <col min="6671" max="6912" width="9.140625" style="100"/>
    <col min="6913" max="6913" width="25.7109375" style="100" customWidth="1"/>
    <col min="6914" max="6914" width="8.42578125" style="100" customWidth="1"/>
    <col min="6915" max="6915" width="8.140625" style="100" customWidth="1"/>
    <col min="6916" max="6917" width="7.7109375" style="100" customWidth="1"/>
    <col min="6918" max="6918" width="8.85546875" style="100" customWidth="1"/>
    <col min="6919" max="6920" width="8.42578125" style="100" bestFit="1" customWidth="1"/>
    <col min="6921" max="6921" width="7.7109375" style="100" customWidth="1"/>
    <col min="6922" max="6922" width="8.85546875" style="100" customWidth="1"/>
    <col min="6923" max="6925" width="7.7109375" style="100" customWidth="1"/>
    <col min="6926" max="6926" width="25.7109375" style="100" customWidth="1"/>
    <col min="6927" max="7168" width="9.140625" style="100"/>
    <col min="7169" max="7169" width="25.7109375" style="100" customWidth="1"/>
    <col min="7170" max="7170" width="8.42578125" style="100" customWidth="1"/>
    <col min="7171" max="7171" width="8.140625" style="100" customWidth="1"/>
    <col min="7172" max="7173" width="7.7109375" style="100" customWidth="1"/>
    <col min="7174" max="7174" width="8.85546875" style="100" customWidth="1"/>
    <col min="7175" max="7176" width="8.42578125" style="100" bestFit="1" customWidth="1"/>
    <col min="7177" max="7177" width="7.7109375" style="100" customWidth="1"/>
    <col min="7178" max="7178" width="8.85546875" style="100" customWidth="1"/>
    <col min="7179" max="7181" width="7.7109375" style="100" customWidth="1"/>
    <col min="7182" max="7182" width="25.7109375" style="100" customWidth="1"/>
    <col min="7183" max="7424" width="9.140625" style="100"/>
    <col min="7425" max="7425" width="25.7109375" style="100" customWidth="1"/>
    <col min="7426" max="7426" width="8.42578125" style="100" customWidth="1"/>
    <col min="7427" max="7427" width="8.140625" style="100" customWidth="1"/>
    <col min="7428" max="7429" width="7.7109375" style="100" customWidth="1"/>
    <col min="7430" max="7430" width="8.85546875" style="100" customWidth="1"/>
    <col min="7431" max="7432" width="8.42578125" style="100" bestFit="1" customWidth="1"/>
    <col min="7433" max="7433" width="7.7109375" style="100" customWidth="1"/>
    <col min="7434" max="7434" width="8.85546875" style="100" customWidth="1"/>
    <col min="7435" max="7437" width="7.7109375" style="100" customWidth="1"/>
    <col min="7438" max="7438" width="25.7109375" style="100" customWidth="1"/>
    <col min="7439" max="7680" width="9.140625" style="100"/>
    <col min="7681" max="7681" width="25.7109375" style="100" customWidth="1"/>
    <col min="7682" max="7682" width="8.42578125" style="100" customWidth="1"/>
    <col min="7683" max="7683" width="8.140625" style="100" customWidth="1"/>
    <col min="7684" max="7685" width="7.7109375" style="100" customWidth="1"/>
    <col min="7686" max="7686" width="8.85546875" style="100" customWidth="1"/>
    <col min="7687" max="7688" width="8.42578125" style="100" bestFit="1" customWidth="1"/>
    <col min="7689" max="7689" width="7.7109375" style="100" customWidth="1"/>
    <col min="7690" max="7690" width="8.85546875" style="100" customWidth="1"/>
    <col min="7691" max="7693" width="7.7109375" style="100" customWidth="1"/>
    <col min="7694" max="7694" width="25.7109375" style="100" customWidth="1"/>
    <col min="7695" max="7936" width="9.140625" style="100"/>
    <col min="7937" max="7937" width="25.7109375" style="100" customWidth="1"/>
    <col min="7938" max="7938" width="8.42578125" style="100" customWidth="1"/>
    <col min="7939" max="7939" width="8.140625" style="100" customWidth="1"/>
    <col min="7940" max="7941" width="7.7109375" style="100" customWidth="1"/>
    <col min="7942" max="7942" width="8.85546875" style="100" customWidth="1"/>
    <col min="7943" max="7944" width="8.42578125" style="100" bestFit="1" customWidth="1"/>
    <col min="7945" max="7945" width="7.7109375" style="100" customWidth="1"/>
    <col min="7946" max="7946" width="8.85546875" style="100" customWidth="1"/>
    <col min="7947" max="7949" width="7.7109375" style="100" customWidth="1"/>
    <col min="7950" max="7950" width="25.7109375" style="100" customWidth="1"/>
    <col min="7951" max="8192" width="9.140625" style="100"/>
    <col min="8193" max="8193" width="25.7109375" style="100" customWidth="1"/>
    <col min="8194" max="8194" width="8.42578125" style="100" customWidth="1"/>
    <col min="8195" max="8195" width="8.140625" style="100" customWidth="1"/>
    <col min="8196" max="8197" width="7.7109375" style="100" customWidth="1"/>
    <col min="8198" max="8198" width="8.85546875" style="100" customWidth="1"/>
    <col min="8199" max="8200" width="8.42578125" style="100" bestFit="1" customWidth="1"/>
    <col min="8201" max="8201" width="7.7109375" style="100" customWidth="1"/>
    <col min="8202" max="8202" width="8.85546875" style="100" customWidth="1"/>
    <col min="8203" max="8205" width="7.7109375" style="100" customWidth="1"/>
    <col min="8206" max="8206" width="25.7109375" style="100" customWidth="1"/>
    <col min="8207" max="8448" width="9.140625" style="100"/>
    <col min="8449" max="8449" width="25.7109375" style="100" customWidth="1"/>
    <col min="8450" max="8450" width="8.42578125" style="100" customWidth="1"/>
    <col min="8451" max="8451" width="8.140625" style="100" customWidth="1"/>
    <col min="8452" max="8453" width="7.7109375" style="100" customWidth="1"/>
    <col min="8454" max="8454" width="8.85546875" style="100" customWidth="1"/>
    <col min="8455" max="8456" width="8.42578125" style="100" bestFit="1" customWidth="1"/>
    <col min="8457" max="8457" width="7.7109375" style="100" customWidth="1"/>
    <col min="8458" max="8458" width="8.85546875" style="100" customWidth="1"/>
    <col min="8459" max="8461" width="7.7109375" style="100" customWidth="1"/>
    <col min="8462" max="8462" width="25.7109375" style="100" customWidth="1"/>
    <col min="8463" max="8704" width="9.140625" style="100"/>
    <col min="8705" max="8705" width="25.7109375" style="100" customWidth="1"/>
    <col min="8706" max="8706" width="8.42578125" style="100" customWidth="1"/>
    <col min="8707" max="8707" width="8.140625" style="100" customWidth="1"/>
    <col min="8708" max="8709" width="7.7109375" style="100" customWidth="1"/>
    <col min="8710" max="8710" width="8.85546875" style="100" customWidth="1"/>
    <col min="8711" max="8712" width="8.42578125" style="100" bestFit="1" customWidth="1"/>
    <col min="8713" max="8713" width="7.7109375" style="100" customWidth="1"/>
    <col min="8714" max="8714" width="8.85546875" style="100" customWidth="1"/>
    <col min="8715" max="8717" width="7.7109375" style="100" customWidth="1"/>
    <col min="8718" max="8718" width="25.7109375" style="100" customWidth="1"/>
    <col min="8719" max="8960" width="9.140625" style="100"/>
    <col min="8961" max="8961" width="25.7109375" style="100" customWidth="1"/>
    <col min="8962" max="8962" width="8.42578125" style="100" customWidth="1"/>
    <col min="8963" max="8963" width="8.140625" style="100" customWidth="1"/>
    <col min="8964" max="8965" width="7.7109375" style="100" customWidth="1"/>
    <col min="8966" max="8966" width="8.85546875" style="100" customWidth="1"/>
    <col min="8967" max="8968" width="8.42578125" style="100" bestFit="1" customWidth="1"/>
    <col min="8969" max="8969" width="7.7109375" style="100" customWidth="1"/>
    <col min="8970" max="8970" width="8.85546875" style="100" customWidth="1"/>
    <col min="8971" max="8973" width="7.7109375" style="100" customWidth="1"/>
    <col min="8974" max="8974" width="25.7109375" style="100" customWidth="1"/>
    <col min="8975" max="9216" width="9.140625" style="100"/>
    <col min="9217" max="9217" width="25.7109375" style="100" customWidth="1"/>
    <col min="9218" max="9218" width="8.42578125" style="100" customWidth="1"/>
    <col min="9219" max="9219" width="8.140625" style="100" customWidth="1"/>
    <col min="9220" max="9221" width="7.7109375" style="100" customWidth="1"/>
    <col min="9222" max="9222" width="8.85546875" style="100" customWidth="1"/>
    <col min="9223" max="9224" width="8.42578125" style="100" bestFit="1" customWidth="1"/>
    <col min="9225" max="9225" width="7.7109375" style="100" customWidth="1"/>
    <col min="9226" max="9226" width="8.85546875" style="100" customWidth="1"/>
    <col min="9227" max="9229" width="7.7109375" style="100" customWidth="1"/>
    <col min="9230" max="9230" width="25.7109375" style="100" customWidth="1"/>
    <col min="9231" max="9472" width="9.140625" style="100"/>
    <col min="9473" max="9473" width="25.7109375" style="100" customWidth="1"/>
    <col min="9474" max="9474" width="8.42578125" style="100" customWidth="1"/>
    <col min="9475" max="9475" width="8.140625" style="100" customWidth="1"/>
    <col min="9476" max="9477" width="7.7109375" style="100" customWidth="1"/>
    <col min="9478" max="9478" width="8.85546875" style="100" customWidth="1"/>
    <col min="9479" max="9480" width="8.42578125" style="100" bestFit="1" customWidth="1"/>
    <col min="9481" max="9481" width="7.7109375" style="100" customWidth="1"/>
    <col min="9482" max="9482" width="8.85546875" style="100" customWidth="1"/>
    <col min="9483" max="9485" width="7.7109375" style="100" customWidth="1"/>
    <col min="9486" max="9486" width="25.7109375" style="100" customWidth="1"/>
    <col min="9487" max="9728" width="9.140625" style="100"/>
    <col min="9729" max="9729" width="25.7109375" style="100" customWidth="1"/>
    <col min="9730" max="9730" width="8.42578125" style="100" customWidth="1"/>
    <col min="9731" max="9731" width="8.140625" style="100" customWidth="1"/>
    <col min="9732" max="9733" width="7.7109375" style="100" customWidth="1"/>
    <col min="9734" max="9734" width="8.85546875" style="100" customWidth="1"/>
    <col min="9735" max="9736" width="8.42578125" style="100" bestFit="1" customWidth="1"/>
    <col min="9737" max="9737" width="7.7109375" style="100" customWidth="1"/>
    <col min="9738" max="9738" width="8.85546875" style="100" customWidth="1"/>
    <col min="9739" max="9741" width="7.7109375" style="100" customWidth="1"/>
    <col min="9742" max="9742" width="25.7109375" style="100" customWidth="1"/>
    <col min="9743" max="9984" width="9.140625" style="100"/>
    <col min="9985" max="9985" width="25.7109375" style="100" customWidth="1"/>
    <col min="9986" max="9986" width="8.42578125" style="100" customWidth="1"/>
    <col min="9987" max="9987" width="8.140625" style="100" customWidth="1"/>
    <col min="9988" max="9989" width="7.7109375" style="100" customWidth="1"/>
    <col min="9990" max="9990" width="8.85546875" style="100" customWidth="1"/>
    <col min="9991" max="9992" width="8.42578125" style="100" bestFit="1" customWidth="1"/>
    <col min="9993" max="9993" width="7.7109375" style="100" customWidth="1"/>
    <col min="9994" max="9994" width="8.85546875" style="100" customWidth="1"/>
    <col min="9995" max="9997" width="7.7109375" style="100" customWidth="1"/>
    <col min="9998" max="9998" width="25.7109375" style="100" customWidth="1"/>
    <col min="9999" max="10240" width="9.140625" style="100"/>
    <col min="10241" max="10241" width="25.7109375" style="100" customWidth="1"/>
    <col min="10242" max="10242" width="8.42578125" style="100" customWidth="1"/>
    <col min="10243" max="10243" width="8.140625" style="100" customWidth="1"/>
    <col min="10244" max="10245" width="7.7109375" style="100" customWidth="1"/>
    <col min="10246" max="10246" width="8.85546875" style="100" customWidth="1"/>
    <col min="10247" max="10248" width="8.42578125" style="100" bestFit="1" customWidth="1"/>
    <col min="10249" max="10249" width="7.7109375" style="100" customWidth="1"/>
    <col min="10250" max="10250" width="8.85546875" style="100" customWidth="1"/>
    <col min="10251" max="10253" width="7.7109375" style="100" customWidth="1"/>
    <col min="10254" max="10254" width="25.7109375" style="100" customWidth="1"/>
    <col min="10255" max="10496" width="9.140625" style="100"/>
    <col min="10497" max="10497" width="25.7109375" style="100" customWidth="1"/>
    <col min="10498" max="10498" width="8.42578125" style="100" customWidth="1"/>
    <col min="10499" max="10499" width="8.140625" style="100" customWidth="1"/>
    <col min="10500" max="10501" width="7.7109375" style="100" customWidth="1"/>
    <col min="10502" max="10502" width="8.85546875" style="100" customWidth="1"/>
    <col min="10503" max="10504" width="8.42578125" style="100" bestFit="1" customWidth="1"/>
    <col min="10505" max="10505" width="7.7109375" style="100" customWidth="1"/>
    <col min="10506" max="10506" width="8.85546875" style="100" customWidth="1"/>
    <col min="10507" max="10509" width="7.7109375" style="100" customWidth="1"/>
    <col min="10510" max="10510" width="25.7109375" style="100" customWidth="1"/>
    <col min="10511" max="10752" width="9.140625" style="100"/>
    <col min="10753" max="10753" width="25.7109375" style="100" customWidth="1"/>
    <col min="10754" max="10754" width="8.42578125" style="100" customWidth="1"/>
    <col min="10755" max="10755" width="8.140625" style="100" customWidth="1"/>
    <col min="10756" max="10757" width="7.7109375" style="100" customWidth="1"/>
    <col min="10758" max="10758" width="8.85546875" style="100" customWidth="1"/>
    <col min="10759" max="10760" width="8.42578125" style="100" bestFit="1" customWidth="1"/>
    <col min="10761" max="10761" width="7.7109375" style="100" customWidth="1"/>
    <col min="10762" max="10762" width="8.85546875" style="100" customWidth="1"/>
    <col min="10763" max="10765" width="7.7109375" style="100" customWidth="1"/>
    <col min="10766" max="10766" width="25.7109375" style="100" customWidth="1"/>
    <col min="10767" max="11008" width="9.140625" style="100"/>
    <col min="11009" max="11009" width="25.7109375" style="100" customWidth="1"/>
    <col min="11010" max="11010" width="8.42578125" style="100" customWidth="1"/>
    <col min="11011" max="11011" width="8.140625" style="100" customWidth="1"/>
    <col min="11012" max="11013" width="7.7109375" style="100" customWidth="1"/>
    <col min="11014" max="11014" width="8.85546875" style="100" customWidth="1"/>
    <col min="11015" max="11016" width="8.42578125" style="100" bestFit="1" customWidth="1"/>
    <col min="11017" max="11017" width="7.7109375" style="100" customWidth="1"/>
    <col min="11018" max="11018" width="8.85546875" style="100" customWidth="1"/>
    <col min="11019" max="11021" width="7.7109375" style="100" customWidth="1"/>
    <col min="11022" max="11022" width="25.7109375" style="100" customWidth="1"/>
    <col min="11023" max="11264" width="9.140625" style="100"/>
    <col min="11265" max="11265" width="25.7109375" style="100" customWidth="1"/>
    <col min="11266" max="11266" width="8.42578125" style="100" customWidth="1"/>
    <col min="11267" max="11267" width="8.140625" style="100" customWidth="1"/>
    <col min="11268" max="11269" width="7.7109375" style="100" customWidth="1"/>
    <col min="11270" max="11270" width="8.85546875" style="100" customWidth="1"/>
    <col min="11271" max="11272" width="8.42578125" style="100" bestFit="1" customWidth="1"/>
    <col min="11273" max="11273" width="7.7109375" style="100" customWidth="1"/>
    <col min="11274" max="11274" width="8.85546875" style="100" customWidth="1"/>
    <col min="11275" max="11277" width="7.7109375" style="100" customWidth="1"/>
    <col min="11278" max="11278" width="25.7109375" style="100" customWidth="1"/>
    <col min="11279" max="11520" width="9.140625" style="100"/>
    <col min="11521" max="11521" width="25.7109375" style="100" customWidth="1"/>
    <col min="11522" max="11522" width="8.42578125" style="100" customWidth="1"/>
    <col min="11523" max="11523" width="8.140625" style="100" customWidth="1"/>
    <col min="11524" max="11525" width="7.7109375" style="100" customWidth="1"/>
    <col min="11526" max="11526" width="8.85546875" style="100" customWidth="1"/>
    <col min="11527" max="11528" width="8.42578125" style="100" bestFit="1" customWidth="1"/>
    <col min="11529" max="11529" width="7.7109375" style="100" customWidth="1"/>
    <col min="11530" max="11530" width="8.85546875" style="100" customWidth="1"/>
    <col min="11531" max="11533" width="7.7109375" style="100" customWidth="1"/>
    <col min="11534" max="11534" width="25.7109375" style="100" customWidth="1"/>
    <col min="11535" max="11776" width="9.140625" style="100"/>
    <col min="11777" max="11777" width="25.7109375" style="100" customWidth="1"/>
    <col min="11778" max="11778" width="8.42578125" style="100" customWidth="1"/>
    <col min="11779" max="11779" width="8.140625" style="100" customWidth="1"/>
    <col min="11780" max="11781" width="7.7109375" style="100" customWidth="1"/>
    <col min="11782" max="11782" width="8.85546875" style="100" customWidth="1"/>
    <col min="11783" max="11784" width="8.42578125" style="100" bestFit="1" customWidth="1"/>
    <col min="11785" max="11785" width="7.7109375" style="100" customWidth="1"/>
    <col min="11786" max="11786" width="8.85546875" style="100" customWidth="1"/>
    <col min="11787" max="11789" width="7.7109375" style="100" customWidth="1"/>
    <col min="11790" max="11790" width="25.7109375" style="100" customWidth="1"/>
    <col min="11791" max="12032" width="9.140625" style="100"/>
    <col min="12033" max="12033" width="25.7109375" style="100" customWidth="1"/>
    <col min="12034" max="12034" width="8.42578125" style="100" customWidth="1"/>
    <col min="12035" max="12035" width="8.140625" style="100" customWidth="1"/>
    <col min="12036" max="12037" width="7.7109375" style="100" customWidth="1"/>
    <col min="12038" max="12038" width="8.85546875" style="100" customWidth="1"/>
    <col min="12039" max="12040" width="8.42578125" style="100" bestFit="1" customWidth="1"/>
    <col min="12041" max="12041" width="7.7109375" style="100" customWidth="1"/>
    <col min="12042" max="12042" width="8.85546875" style="100" customWidth="1"/>
    <col min="12043" max="12045" width="7.7109375" style="100" customWidth="1"/>
    <col min="12046" max="12046" width="25.7109375" style="100" customWidth="1"/>
    <col min="12047" max="12288" width="9.140625" style="100"/>
    <col min="12289" max="12289" width="25.7109375" style="100" customWidth="1"/>
    <col min="12290" max="12290" width="8.42578125" style="100" customWidth="1"/>
    <col min="12291" max="12291" width="8.140625" style="100" customWidth="1"/>
    <col min="12292" max="12293" width="7.7109375" style="100" customWidth="1"/>
    <col min="12294" max="12294" width="8.85546875" style="100" customWidth="1"/>
    <col min="12295" max="12296" width="8.42578125" style="100" bestFit="1" customWidth="1"/>
    <col min="12297" max="12297" width="7.7109375" style="100" customWidth="1"/>
    <col min="12298" max="12298" width="8.85546875" style="100" customWidth="1"/>
    <col min="12299" max="12301" width="7.7109375" style="100" customWidth="1"/>
    <col min="12302" max="12302" width="25.7109375" style="100" customWidth="1"/>
    <col min="12303" max="12544" width="9.140625" style="100"/>
    <col min="12545" max="12545" width="25.7109375" style="100" customWidth="1"/>
    <col min="12546" max="12546" width="8.42578125" style="100" customWidth="1"/>
    <col min="12547" max="12547" width="8.140625" style="100" customWidth="1"/>
    <col min="12548" max="12549" width="7.7109375" style="100" customWidth="1"/>
    <col min="12550" max="12550" width="8.85546875" style="100" customWidth="1"/>
    <col min="12551" max="12552" width="8.42578125" style="100" bestFit="1" customWidth="1"/>
    <col min="12553" max="12553" width="7.7109375" style="100" customWidth="1"/>
    <col min="12554" max="12554" width="8.85546875" style="100" customWidth="1"/>
    <col min="12555" max="12557" width="7.7109375" style="100" customWidth="1"/>
    <col min="12558" max="12558" width="25.7109375" style="100" customWidth="1"/>
    <col min="12559" max="12800" width="9.140625" style="100"/>
    <col min="12801" max="12801" width="25.7109375" style="100" customWidth="1"/>
    <col min="12802" max="12802" width="8.42578125" style="100" customWidth="1"/>
    <col min="12803" max="12803" width="8.140625" style="100" customWidth="1"/>
    <col min="12804" max="12805" width="7.7109375" style="100" customWidth="1"/>
    <col min="12806" max="12806" width="8.85546875" style="100" customWidth="1"/>
    <col min="12807" max="12808" width="8.42578125" style="100" bestFit="1" customWidth="1"/>
    <col min="12809" max="12809" width="7.7109375" style="100" customWidth="1"/>
    <col min="12810" max="12810" width="8.85546875" style="100" customWidth="1"/>
    <col min="12811" max="12813" width="7.7109375" style="100" customWidth="1"/>
    <col min="12814" max="12814" width="25.7109375" style="100" customWidth="1"/>
    <col min="12815" max="13056" width="9.140625" style="100"/>
    <col min="13057" max="13057" width="25.7109375" style="100" customWidth="1"/>
    <col min="13058" max="13058" width="8.42578125" style="100" customWidth="1"/>
    <col min="13059" max="13059" width="8.140625" style="100" customWidth="1"/>
    <col min="13060" max="13061" width="7.7109375" style="100" customWidth="1"/>
    <col min="13062" max="13062" width="8.85546875" style="100" customWidth="1"/>
    <col min="13063" max="13064" width="8.42578125" style="100" bestFit="1" customWidth="1"/>
    <col min="13065" max="13065" width="7.7109375" style="100" customWidth="1"/>
    <col min="13066" max="13066" width="8.85546875" style="100" customWidth="1"/>
    <col min="13067" max="13069" width="7.7109375" style="100" customWidth="1"/>
    <col min="13070" max="13070" width="25.7109375" style="100" customWidth="1"/>
    <col min="13071" max="13312" width="9.140625" style="100"/>
    <col min="13313" max="13313" width="25.7109375" style="100" customWidth="1"/>
    <col min="13314" max="13314" width="8.42578125" style="100" customWidth="1"/>
    <col min="13315" max="13315" width="8.140625" style="100" customWidth="1"/>
    <col min="13316" max="13317" width="7.7109375" style="100" customWidth="1"/>
    <col min="13318" max="13318" width="8.85546875" style="100" customWidth="1"/>
    <col min="13319" max="13320" width="8.42578125" style="100" bestFit="1" customWidth="1"/>
    <col min="13321" max="13321" width="7.7109375" style="100" customWidth="1"/>
    <col min="13322" max="13322" width="8.85546875" style="100" customWidth="1"/>
    <col min="13323" max="13325" width="7.7109375" style="100" customWidth="1"/>
    <col min="13326" max="13326" width="25.7109375" style="100" customWidth="1"/>
    <col min="13327" max="13568" width="9.140625" style="100"/>
    <col min="13569" max="13569" width="25.7109375" style="100" customWidth="1"/>
    <col min="13570" max="13570" width="8.42578125" style="100" customWidth="1"/>
    <col min="13571" max="13571" width="8.140625" style="100" customWidth="1"/>
    <col min="13572" max="13573" width="7.7109375" style="100" customWidth="1"/>
    <col min="13574" max="13574" width="8.85546875" style="100" customWidth="1"/>
    <col min="13575" max="13576" width="8.42578125" style="100" bestFit="1" customWidth="1"/>
    <col min="13577" max="13577" width="7.7109375" style="100" customWidth="1"/>
    <col min="13578" max="13578" width="8.85546875" style="100" customWidth="1"/>
    <col min="13579" max="13581" width="7.7109375" style="100" customWidth="1"/>
    <col min="13582" max="13582" width="25.7109375" style="100" customWidth="1"/>
    <col min="13583" max="13824" width="9.140625" style="100"/>
    <col min="13825" max="13825" width="25.7109375" style="100" customWidth="1"/>
    <col min="13826" max="13826" width="8.42578125" style="100" customWidth="1"/>
    <col min="13827" max="13827" width="8.140625" style="100" customWidth="1"/>
    <col min="13828" max="13829" width="7.7109375" style="100" customWidth="1"/>
    <col min="13830" max="13830" width="8.85546875" style="100" customWidth="1"/>
    <col min="13831" max="13832" width="8.42578125" style="100" bestFit="1" customWidth="1"/>
    <col min="13833" max="13833" width="7.7109375" style="100" customWidth="1"/>
    <col min="13834" max="13834" width="8.85546875" style="100" customWidth="1"/>
    <col min="13835" max="13837" width="7.7109375" style="100" customWidth="1"/>
    <col min="13838" max="13838" width="25.7109375" style="100" customWidth="1"/>
    <col min="13839" max="14080" width="9.140625" style="100"/>
    <col min="14081" max="14081" width="25.7109375" style="100" customWidth="1"/>
    <col min="14082" max="14082" width="8.42578125" style="100" customWidth="1"/>
    <col min="14083" max="14083" width="8.140625" style="100" customWidth="1"/>
    <col min="14084" max="14085" width="7.7109375" style="100" customWidth="1"/>
    <col min="14086" max="14086" width="8.85546875" style="100" customWidth="1"/>
    <col min="14087" max="14088" width="8.42578125" style="100" bestFit="1" customWidth="1"/>
    <col min="14089" max="14089" width="7.7109375" style="100" customWidth="1"/>
    <col min="14090" max="14090" width="8.85546875" style="100" customWidth="1"/>
    <col min="14091" max="14093" width="7.7109375" style="100" customWidth="1"/>
    <col min="14094" max="14094" width="25.7109375" style="100" customWidth="1"/>
    <col min="14095" max="14336" width="9.140625" style="100"/>
    <col min="14337" max="14337" width="25.7109375" style="100" customWidth="1"/>
    <col min="14338" max="14338" width="8.42578125" style="100" customWidth="1"/>
    <col min="14339" max="14339" width="8.140625" style="100" customWidth="1"/>
    <col min="14340" max="14341" width="7.7109375" style="100" customWidth="1"/>
    <col min="14342" max="14342" width="8.85546875" style="100" customWidth="1"/>
    <col min="14343" max="14344" width="8.42578125" style="100" bestFit="1" customWidth="1"/>
    <col min="14345" max="14345" width="7.7109375" style="100" customWidth="1"/>
    <col min="14346" max="14346" width="8.85546875" style="100" customWidth="1"/>
    <col min="14347" max="14349" width="7.7109375" style="100" customWidth="1"/>
    <col min="14350" max="14350" width="25.7109375" style="100" customWidth="1"/>
    <col min="14351" max="14592" width="9.140625" style="100"/>
    <col min="14593" max="14593" width="25.7109375" style="100" customWidth="1"/>
    <col min="14594" max="14594" width="8.42578125" style="100" customWidth="1"/>
    <col min="14595" max="14595" width="8.140625" style="100" customWidth="1"/>
    <col min="14596" max="14597" width="7.7109375" style="100" customWidth="1"/>
    <col min="14598" max="14598" width="8.85546875" style="100" customWidth="1"/>
    <col min="14599" max="14600" width="8.42578125" style="100" bestFit="1" customWidth="1"/>
    <col min="14601" max="14601" width="7.7109375" style="100" customWidth="1"/>
    <col min="14602" max="14602" width="8.85546875" style="100" customWidth="1"/>
    <col min="14603" max="14605" width="7.7109375" style="100" customWidth="1"/>
    <col min="14606" max="14606" width="25.7109375" style="100" customWidth="1"/>
    <col min="14607" max="14848" width="9.140625" style="100"/>
    <col min="14849" max="14849" width="25.7109375" style="100" customWidth="1"/>
    <col min="14850" max="14850" width="8.42578125" style="100" customWidth="1"/>
    <col min="14851" max="14851" width="8.140625" style="100" customWidth="1"/>
    <col min="14852" max="14853" width="7.7109375" style="100" customWidth="1"/>
    <col min="14854" max="14854" width="8.85546875" style="100" customWidth="1"/>
    <col min="14855" max="14856" width="8.42578125" style="100" bestFit="1" customWidth="1"/>
    <col min="14857" max="14857" width="7.7109375" style="100" customWidth="1"/>
    <col min="14858" max="14858" width="8.85546875" style="100" customWidth="1"/>
    <col min="14859" max="14861" width="7.7109375" style="100" customWidth="1"/>
    <col min="14862" max="14862" width="25.7109375" style="100" customWidth="1"/>
    <col min="14863" max="15104" width="9.140625" style="100"/>
    <col min="15105" max="15105" width="25.7109375" style="100" customWidth="1"/>
    <col min="15106" max="15106" width="8.42578125" style="100" customWidth="1"/>
    <col min="15107" max="15107" width="8.140625" style="100" customWidth="1"/>
    <col min="15108" max="15109" width="7.7109375" style="100" customWidth="1"/>
    <col min="15110" max="15110" width="8.85546875" style="100" customWidth="1"/>
    <col min="15111" max="15112" width="8.42578125" style="100" bestFit="1" customWidth="1"/>
    <col min="15113" max="15113" width="7.7109375" style="100" customWidth="1"/>
    <col min="15114" max="15114" width="8.85546875" style="100" customWidth="1"/>
    <col min="15115" max="15117" width="7.7109375" style="100" customWidth="1"/>
    <col min="15118" max="15118" width="25.7109375" style="100" customWidth="1"/>
    <col min="15119" max="15360" width="9.140625" style="100"/>
    <col min="15361" max="15361" width="25.7109375" style="100" customWidth="1"/>
    <col min="15362" max="15362" width="8.42578125" style="100" customWidth="1"/>
    <col min="15363" max="15363" width="8.140625" style="100" customWidth="1"/>
    <col min="15364" max="15365" width="7.7109375" style="100" customWidth="1"/>
    <col min="15366" max="15366" width="8.85546875" style="100" customWidth="1"/>
    <col min="15367" max="15368" width="8.42578125" style="100" bestFit="1" customWidth="1"/>
    <col min="15369" max="15369" width="7.7109375" style="100" customWidth="1"/>
    <col min="15370" max="15370" width="8.85546875" style="100" customWidth="1"/>
    <col min="15371" max="15373" width="7.7109375" style="100" customWidth="1"/>
    <col min="15374" max="15374" width="25.7109375" style="100" customWidth="1"/>
    <col min="15375" max="15616" width="9.140625" style="100"/>
    <col min="15617" max="15617" width="25.7109375" style="100" customWidth="1"/>
    <col min="15618" max="15618" width="8.42578125" style="100" customWidth="1"/>
    <col min="15619" max="15619" width="8.140625" style="100" customWidth="1"/>
    <col min="15620" max="15621" width="7.7109375" style="100" customWidth="1"/>
    <col min="15622" max="15622" width="8.85546875" style="100" customWidth="1"/>
    <col min="15623" max="15624" width="8.42578125" style="100" bestFit="1" customWidth="1"/>
    <col min="15625" max="15625" width="7.7109375" style="100" customWidth="1"/>
    <col min="15626" max="15626" width="8.85546875" style="100" customWidth="1"/>
    <col min="15627" max="15629" width="7.7109375" style="100" customWidth="1"/>
    <col min="15630" max="15630" width="25.7109375" style="100" customWidth="1"/>
    <col min="15631" max="15872" width="9.140625" style="100"/>
    <col min="15873" max="15873" width="25.7109375" style="100" customWidth="1"/>
    <col min="15874" max="15874" width="8.42578125" style="100" customWidth="1"/>
    <col min="15875" max="15875" width="8.140625" style="100" customWidth="1"/>
    <col min="15876" max="15877" width="7.7109375" style="100" customWidth="1"/>
    <col min="15878" max="15878" width="8.85546875" style="100" customWidth="1"/>
    <col min="15879" max="15880" width="8.42578125" style="100" bestFit="1" customWidth="1"/>
    <col min="15881" max="15881" width="7.7109375" style="100" customWidth="1"/>
    <col min="15882" max="15882" width="8.85546875" style="100" customWidth="1"/>
    <col min="15883" max="15885" width="7.7109375" style="100" customWidth="1"/>
    <col min="15886" max="15886" width="25.7109375" style="100" customWidth="1"/>
    <col min="15887" max="16128" width="9.140625" style="100"/>
    <col min="16129" max="16129" width="25.7109375" style="100" customWidth="1"/>
    <col min="16130" max="16130" width="8.42578125" style="100" customWidth="1"/>
    <col min="16131" max="16131" width="8.140625" style="100" customWidth="1"/>
    <col min="16132" max="16133" width="7.7109375" style="100" customWidth="1"/>
    <col min="16134" max="16134" width="8.85546875" style="100" customWidth="1"/>
    <col min="16135" max="16136" width="8.42578125" style="100" bestFit="1" customWidth="1"/>
    <col min="16137" max="16137" width="7.7109375" style="100" customWidth="1"/>
    <col min="16138" max="16138" width="8.85546875" style="100" customWidth="1"/>
    <col min="16139" max="16141" width="7.7109375" style="100" customWidth="1"/>
    <col min="16142" max="16142" width="25.7109375" style="100" customWidth="1"/>
    <col min="16143" max="16384" width="9.140625" style="100"/>
  </cols>
  <sheetData>
    <row r="1" spans="1:14" ht="19.5" customHeight="1">
      <c r="A1" s="1101" t="s">
        <v>1068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</row>
    <row r="2" spans="1:14" ht="15.75">
      <c r="A2" s="1103" t="s">
        <v>885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</row>
    <row r="3" spans="1:14" ht="15.75">
      <c r="A3" s="1103" t="s">
        <v>1262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</row>
    <row r="4" spans="1:14" ht="21.75" customHeight="1">
      <c r="A4" s="676" t="s">
        <v>193</v>
      </c>
      <c r="B4" s="673"/>
      <c r="C4" s="673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4" t="s">
        <v>69</v>
      </c>
    </row>
    <row r="5" spans="1:14" ht="30" customHeight="1" thickBot="1">
      <c r="A5" s="1156" t="s">
        <v>983</v>
      </c>
      <c r="B5" s="1161" t="s">
        <v>626</v>
      </c>
      <c r="C5" s="1162"/>
      <c r="D5" s="1162"/>
      <c r="E5" s="1163"/>
      <c r="F5" s="1160" t="s">
        <v>498</v>
      </c>
      <c r="G5" s="1158"/>
      <c r="H5" s="1158"/>
      <c r="I5" s="1158"/>
      <c r="J5" s="1158" t="s">
        <v>499</v>
      </c>
      <c r="K5" s="1158"/>
      <c r="L5" s="1158"/>
      <c r="M5" s="1159"/>
      <c r="N5" s="1152" t="s">
        <v>984</v>
      </c>
    </row>
    <row r="6" spans="1:14" ht="34.5" customHeight="1">
      <c r="A6" s="1157"/>
      <c r="B6" s="656" t="s">
        <v>882</v>
      </c>
      <c r="C6" s="278" t="s">
        <v>621</v>
      </c>
      <c r="D6" s="277" t="s">
        <v>1067</v>
      </c>
      <c r="E6" s="277" t="s">
        <v>497</v>
      </c>
      <c r="F6" s="656" t="s">
        <v>882</v>
      </c>
      <c r="G6" s="278" t="s">
        <v>621</v>
      </c>
      <c r="H6" s="277" t="s">
        <v>1067</v>
      </c>
      <c r="I6" s="277" t="s">
        <v>497</v>
      </c>
      <c r="J6" s="656" t="s">
        <v>882</v>
      </c>
      <c r="K6" s="278" t="s">
        <v>621</v>
      </c>
      <c r="L6" s="277" t="s">
        <v>1067</v>
      </c>
      <c r="M6" s="277" t="s">
        <v>497</v>
      </c>
      <c r="N6" s="1153"/>
    </row>
    <row r="7" spans="1:14" ht="24.95" customHeight="1" thickBot="1">
      <c r="A7" s="843">
        <v>2007</v>
      </c>
      <c r="B7" s="844">
        <v>105.62033276562295</v>
      </c>
      <c r="C7" s="845">
        <f t="shared" ref="C7:C11" si="0">E7+D7</f>
        <v>15695</v>
      </c>
      <c r="D7" s="845">
        <v>7633</v>
      </c>
      <c r="E7" s="845">
        <v>8062</v>
      </c>
      <c r="F7" s="844">
        <v>107.20896249391134</v>
      </c>
      <c r="G7" s="845">
        <f t="shared" ref="G7:G15" si="1">I7+H7</f>
        <v>8508</v>
      </c>
      <c r="H7" s="846">
        <v>4106</v>
      </c>
      <c r="I7" s="846">
        <v>4402</v>
      </c>
      <c r="J7" s="844">
        <v>103.77091012191664</v>
      </c>
      <c r="K7" s="845">
        <f t="shared" ref="K7:K15" si="2">M7+L7</f>
        <v>7187</v>
      </c>
      <c r="L7" s="846">
        <v>3527</v>
      </c>
      <c r="M7" s="846">
        <v>3660</v>
      </c>
      <c r="N7" s="847">
        <v>2007</v>
      </c>
    </row>
    <row r="8" spans="1:14" ht="24.95" customHeight="1" thickBot="1">
      <c r="A8" s="66">
        <v>2008</v>
      </c>
      <c r="B8" s="445">
        <v>102.25054541279137</v>
      </c>
      <c r="C8" s="441">
        <f t="shared" si="0"/>
        <v>17614</v>
      </c>
      <c r="D8" s="441">
        <v>8709</v>
      </c>
      <c r="E8" s="441">
        <v>8905</v>
      </c>
      <c r="F8" s="445">
        <v>102.61557177615572</v>
      </c>
      <c r="G8" s="441">
        <f t="shared" si="1"/>
        <v>9993</v>
      </c>
      <c r="H8" s="442">
        <v>4932</v>
      </c>
      <c r="I8" s="442">
        <v>5061</v>
      </c>
      <c r="J8" s="445">
        <v>101.77389462536404</v>
      </c>
      <c r="K8" s="441">
        <f t="shared" si="2"/>
        <v>7621</v>
      </c>
      <c r="L8" s="442">
        <v>3777</v>
      </c>
      <c r="M8" s="442">
        <v>3844</v>
      </c>
      <c r="N8" s="419">
        <v>2008</v>
      </c>
    </row>
    <row r="9" spans="1:14" ht="24.95" customHeight="1" thickBot="1">
      <c r="A9" s="65">
        <v>2009</v>
      </c>
      <c r="B9" s="443">
        <f t="shared" ref="B9:B14" si="3">E9/D9*100</f>
        <v>104.5674664318732</v>
      </c>
      <c r="C9" s="439">
        <f t="shared" si="0"/>
        <v>18587</v>
      </c>
      <c r="D9" s="439">
        <f t="shared" ref="D9:D14" si="4">L9+H9</f>
        <v>9086</v>
      </c>
      <c r="E9" s="439">
        <f t="shared" ref="E9:E14" si="5">M9+I9</f>
        <v>9501</v>
      </c>
      <c r="F9" s="443">
        <f t="shared" ref="F9:F14" si="6">I9/H9*100</f>
        <v>105.17817371937639</v>
      </c>
      <c r="G9" s="439">
        <f t="shared" si="1"/>
        <v>11055</v>
      </c>
      <c r="H9" s="440">
        <v>5388</v>
      </c>
      <c r="I9" s="440">
        <v>5667</v>
      </c>
      <c r="J9" s="443">
        <f t="shared" ref="J9:J14" si="7">M9/L9*100</f>
        <v>103.67766360194699</v>
      </c>
      <c r="K9" s="439">
        <f t="shared" si="2"/>
        <v>7532</v>
      </c>
      <c r="L9" s="440">
        <v>3698</v>
      </c>
      <c r="M9" s="440">
        <v>3834</v>
      </c>
      <c r="N9" s="418">
        <v>2009</v>
      </c>
    </row>
    <row r="10" spans="1:14" ht="24.95" customHeight="1" thickBot="1">
      <c r="A10" s="66">
        <v>2010</v>
      </c>
      <c r="B10" s="445">
        <f t="shared" si="3"/>
        <v>103.58520062532568</v>
      </c>
      <c r="C10" s="441">
        <f t="shared" si="0"/>
        <v>19534</v>
      </c>
      <c r="D10" s="441">
        <f t="shared" si="4"/>
        <v>9595</v>
      </c>
      <c r="E10" s="441">
        <f t="shared" si="5"/>
        <v>9939</v>
      </c>
      <c r="F10" s="445">
        <f t="shared" si="6"/>
        <v>107.19563687543983</v>
      </c>
      <c r="G10" s="441">
        <f t="shared" si="1"/>
        <v>11777</v>
      </c>
      <c r="H10" s="442">
        <v>5684</v>
      </c>
      <c r="I10" s="442">
        <v>6093</v>
      </c>
      <c r="J10" s="445">
        <f t="shared" si="7"/>
        <v>98.338020966504729</v>
      </c>
      <c r="K10" s="441">
        <f t="shared" si="2"/>
        <v>7757</v>
      </c>
      <c r="L10" s="442">
        <v>3911</v>
      </c>
      <c r="M10" s="442">
        <v>3846</v>
      </c>
      <c r="N10" s="419">
        <v>2010</v>
      </c>
    </row>
    <row r="11" spans="1:14" ht="24.95" customHeight="1" thickBot="1">
      <c r="A11" s="65">
        <v>2011</v>
      </c>
      <c r="B11" s="443">
        <f t="shared" si="3"/>
        <v>103.62176977290525</v>
      </c>
      <c r="C11" s="439">
        <f t="shared" si="0"/>
        <v>20802</v>
      </c>
      <c r="D11" s="439">
        <f t="shared" si="4"/>
        <v>10216</v>
      </c>
      <c r="E11" s="439">
        <f t="shared" si="5"/>
        <v>10586</v>
      </c>
      <c r="F11" s="443">
        <f t="shared" si="6"/>
        <v>104.69851213782302</v>
      </c>
      <c r="G11" s="439">
        <f t="shared" si="1"/>
        <v>13070</v>
      </c>
      <c r="H11" s="440">
        <v>6385</v>
      </c>
      <c r="I11" s="440">
        <v>6685</v>
      </c>
      <c r="J11" s="443">
        <f t="shared" si="7"/>
        <v>101.82719916470894</v>
      </c>
      <c r="K11" s="439">
        <f t="shared" si="2"/>
        <v>7732</v>
      </c>
      <c r="L11" s="440">
        <v>3831</v>
      </c>
      <c r="M11" s="440">
        <v>3901</v>
      </c>
      <c r="N11" s="418">
        <v>2011</v>
      </c>
    </row>
    <row r="12" spans="1:14" ht="24.95" customHeight="1" thickBot="1">
      <c r="A12" s="66">
        <v>2012</v>
      </c>
      <c r="B12" s="445">
        <f t="shared" si="3"/>
        <v>103.54371201496026</v>
      </c>
      <c r="C12" s="441">
        <f>E12+D12</f>
        <v>21769</v>
      </c>
      <c r="D12" s="441">
        <f t="shared" si="4"/>
        <v>10695</v>
      </c>
      <c r="E12" s="441">
        <f t="shared" si="5"/>
        <v>11074</v>
      </c>
      <c r="F12" s="445">
        <f t="shared" si="6"/>
        <v>103.1433361274099</v>
      </c>
      <c r="G12" s="441">
        <f t="shared" si="1"/>
        <v>14541</v>
      </c>
      <c r="H12" s="442">
        <v>7158</v>
      </c>
      <c r="I12" s="442">
        <v>7383</v>
      </c>
      <c r="J12" s="445">
        <f t="shared" si="7"/>
        <v>104.35397229290359</v>
      </c>
      <c r="K12" s="441">
        <f t="shared" si="2"/>
        <v>7228</v>
      </c>
      <c r="L12" s="442">
        <v>3537</v>
      </c>
      <c r="M12" s="442">
        <v>3691</v>
      </c>
      <c r="N12" s="419">
        <v>2012</v>
      </c>
    </row>
    <row r="13" spans="1:14" ht="24.95" customHeight="1" thickBot="1">
      <c r="A13" s="65">
        <v>2013</v>
      </c>
      <c r="B13" s="443">
        <f t="shared" si="3"/>
        <v>104.64106276079366</v>
      </c>
      <c r="C13" s="439">
        <f>E13+D13</f>
        <v>24031</v>
      </c>
      <c r="D13" s="439">
        <f t="shared" si="4"/>
        <v>11743</v>
      </c>
      <c r="E13" s="439">
        <f t="shared" si="5"/>
        <v>12288</v>
      </c>
      <c r="F13" s="443">
        <f t="shared" si="6"/>
        <v>104.17251499298202</v>
      </c>
      <c r="G13" s="439">
        <f t="shared" si="1"/>
        <v>16001</v>
      </c>
      <c r="H13" s="440">
        <v>7837</v>
      </c>
      <c r="I13" s="440">
        <v>8164</v>
      </c>
      <c r="J13" s="443">
        <f t="shared" si="7"/>
        <v>105.58115719406042</v>
      </c>
      <c r="K13" s="439">
        <f t="shared" si="2"/>
        <v>8030</v>
      </c>
      <c r="L13" s="440">
        <v>3906</v>
      </c>
      <c r="M13" s="440">
        <v>4124</v>
      </c>
      <c r="N13" s="418">
        <v>2013</v>
      </c>
    </row>
    <row r="14" spans="1:14" ht="24.95" customHeight="1" thickBot="1">
      <c r="A14" s="66">
        <v>2014</v>
      </c>
      <c r="B14" s="445">
        <f t="shared" si="3"/>
        <v>104.0398406374502</v>
      </c>
      <c r="C14" s="441">
        <f>E14+D14</f>
        <v>25607</v>
      </c>
      <c r="D14" s="441">
        <f t="shared" si="4"/>
        <v>12550</v>
      </c>
      <c r="E14" s="441">
        <f t="shared" si="5"/>
        <v>13057</v>
      </c>
      <c r="F14" s="445">
        <f t="shared" si="6"/>
        <v>103.10874841095574</v>
      </c>
      <c r="G14" s="441">
        <f t="shared" si="1"/>
        <v>17575</v>
      </c>
      <c r="H14" s="442">
        <v>8653</v>
      </c>
      <c r="I14" s="442">
        <v>8922</v>
      </c>
      <c r="J14" s="445">
        <f t="shared" si="7"/>
        <v>106.1072619964075</v>
      </c>
      <c r="K14" s="441">
        <f t="shared" si="2"/>
        <v>8032</v>
      </c>
      <c r="L14" s="442">
        <v>3897</v>
      </c>
      <c r="M14" s="442">
        <v>4135</v>
      </c>
      <c r="N14" s="419">
        <v>2014</v>
      </c>
    </row>
    <row r="15" spans="1:14" ht="24.95" customHeight="1" thickBot="1">
      <c r="A15" s="65">
        <v>2015</v>
      </c>
      <c r="B15" s="443">
        <f>E15/D15*100</f>
        <v>104.51484542393634</v>
      </c>
      <c r="C15" s="439">
        <f>E15+D15</f>
        <v>26726</v>
      </c>
      <c r="D15" s="439">
        <f>L15+H15</f>
        <v>13068</v>
      </c>
      <c r="E15" s="439">
        <f>M15+I15</f>
        <v>13658</v>
      </c>
      <c r="F15" s="443">
        <f>I15/H15*100</f>
        <v>104.57218954611032</v>
      </c>
      <c r="G15" s="439">
        <f t="shared" si="1"/>
        <v>18434</v>
      </c>
      <c r="H15" s="440">
        <v>9011</v>
      </c>
      <c r="I15" s="440">
        <v>9423</v>
      </c>
      <c r="J15" s="443">
        <f>M15/L15*100</f>
        <v>104.38747843233918</v>
      </c>
      <c r="K15" s="439">
        <f t="shared" si="2"/>
        <v>8292</v>
      </c>
      <c r="L15" s="440">
        <v>4057</v>
      </c>
      <c r="M15" s="440">
        <v>4235</v>
      </c>
      <c r="N15" s="418">
        <v>2015</v>
      </c>
    </row>
    <row r="16" spans="1:14" ht="24.95" customHeight="1">
      <c r="A16" s="66">
        <v>2016</v>
      </c>
      <c r="B16" s="445">
        <f>E16/D16*100</f>
        <v>102.76748582230624</v>
      </c>
      <c r="C16" s="441">
        <f>SUM(E16)+(D16)</f>
        <v>26816</v>
      </c>
      <c r="D16" s="441">
        <f>L16+H16</f>
        <v>13225</v>
      </c>
      <c r="E16" s="441">
        <f>M16+I16</f>
        <v>13591</v>
      </c>
      <c r="F16" s="445">
        <f>I16/H16*100</f>
        <v>102.92378802536817</v>
      </c>
      <c r="G16" s="441">
        <f>SUM(I16)+(H16)</f>
        <v>18878</v>
      </c>
      <c r="H16" s="442">
        <v>9303</v>
      </c>
      <c r="I16" s="442">
        <v>9575</v>
      </c>
      <c r="J16" s="445">
        <f>M16/L16*100</f>
        <v>102.3967363590005</v>
      </c>
      <c r="K16" s="441">
        <f>SUM(M16)+(L16)</f>
        <v>7938</v>
      </c>
      <c r="L16" s="442">
        <v>3922</v>
      </c>
      <c r="M16" s="442">
        <v>4016</v>
      </c>
      <c r="N16" s="419">
        <v>2016</v>
      </c>
    </row>
    <row r="17" spans="1:14">
      <c r="A17" s="1155" t="s">
        <v>883</v>
      </c>
      <c r="B17" s="1155"/>
      <c r="C17" s="1155"/>
      <c r="L17" s="1154" t="s">
        <v>747</v>
      </c>
      <c r="M17" s="1154"/>
      <c r="N17" s="1154"/>
    </row>
    <row r="18" spans="1:14">
      <c r="B18" s="24"/>
      <c r="C18" s="25"/>
      <c r="D18" s="25"/>
      <c r="E18" s="25"/>
      <c r="F18" s="24"/>
      <c r="G18" s="24"/>
      <c r="H18" s="24"/>
      <c r="I18" s="24"/>
      <c r="J18" s="24"/>
      <c r="K18" s="24"/>
      <c r="L18" s="24"/>
      <c r="M18" s="25"/>
    </row>
    <row r="19" spans="1:14" ht="12.75" customHeight="1">
      <c r="A19" s="100"/>
      <c r="B19" s="100"/>
      <c r="C19" s="100"/>
      <c r="D19" s="100"/>
      <c r="E19" s="100"/>
      <c r="F19" s="24"/>
      <c r="G19" s="24"/>
      <c r="H19" s="24"/>
      <c r="I19" s="24"/>
      <c r="J19" s="24"/>
      <c r="K19" s="24"/>
      <c r="L19" s="24"/>
      <c r="M19" s="100"/>
      <c r="N19" s="100"/>
    </row>
    <row r="20" spans="1:14" ht="12.75">
      <c r="A20" s="100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4" ht="12.75">
      <c r="A21" s="100"/>
      <c r="B21" s="100"/>
      <c r="C21" s="100"/>
      <c r="D21" s="100"/>
      <c r="E21" s="100"/>
      <c r="F21" s="100"/>
      <c r="G21" s="100"/>
      <c r="H21" s="629"/>
      <c r="I21" s="629"/>
      <c r="J21" s="100"/>
      <c r="K21" s="100"/>
      <c r="L21" s="629"/>
      <c r="M21" s="629"/>
      <c r="N21" s="100"/>
    </row>
    <row r="22" spans="1:14" ht="12.75">
      <c r="A22" s="100"/>
      <c r="B22" s="100"/>
      <c r="C22" s="629"/>
      <c r="D22" s="629"/>
      <c r="E22" s="629"/>
      <c r="F22" s="100"/>
      <c r="G22" s="629"/>
      <c r="H22" s="629"/>
      <c r="I22" s="629"/>
      <c r="J22" s="629"/>
      <c r="K22" s="629"/>
      <c r="L22" s="629"/>
      <c r="M22" s="629"/>
      <c r="N22" s="100"/>
    </row>
    <row r="23" spans="1:14" ht="12.75">
      <c r="A23" s="100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1:14" ht="12.75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ht="12.75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</row>
    <row r="26" spans="1:14" ht="12.75">
      <c r="A26" s="100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</row>
    <row r="27" spans="1:14" ht="12.75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</row>
    <row r="28" spans="1:14" ht="12.75">
      <c r="A28" s="100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2.7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</row>
    <row r="30" spans="1:14" ht="12.75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</row>
    <row r="31" spans="1:14" ht="12.7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</row>
  </sheetData>
  <mergeCells count="10">
    <mergeCell ref="L17:N17"/>
    <mergeCell ref="A17:C17"/>
    <mergeCell ref="A1:N1"/>
    <mergeCell ref="A2:N2"/>
    <mergeCell ref="A3:N3"/>
    <mergeCell ref="A5:A6"/>
    <mergeCell ref="N5:N6"/>
    <mergeCell ref="J5:M5"/>
    <mergeCell ref="F5:I5"/>
    <mergeCell ref="B5:E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view="pageBreakPreview" zoomScaleNormal="100" zoomScaleSheetLayoutView="100" workbookViewId="0">
      <selection activeCell="Q8" sqref="Q8"/>
    </sheetView>
  </sheetViews>
  <sheetFormatPr defaultRowHeight="15"/>
  <cols>
    <col min="1" max="1" width="25.7109375" style="3" customWidth="1"/>
    <col min="2" max="2" width="9.42578125" style="3" bestFit="1" customWidth="1"/>
    <col min="3" max="3" width="8" style="3" bestFit="1" customWidth="1"/>
    <col min="4" max="4" width="8.28515625" style="3" bestFit="1" customWidth="1"/>
    <col min="5" max="5" width="8.5703125" style="3" bestFit="1" customWidth="1"/>
    <col min="6" max="6" width="8.28515625" style="3" bestFit="1" customWidth="1"/>
    <col min="7" max="7" width="6.28515625" style="3" bestFit="1" customWidth="1"/>
    <col min="8" max="8" width="7.7109375" style="3" bestFit="1" customWidth="1"/>
    <col min="9" max="10" width="6.7109375" style="3" bestFit="1" customWidth="1"/>
    <col min="11" max="14" width="7.28515625" style="3" bestFit="1" customWidth="1"/>
    <col min="15" max="15" width="25.710937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0.25">
      <c r="A1" s="1146" t="s">
        <v>886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>
      <c r="A2" s="1147" t="s">
        <v>672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>
      <c r="A3" s="1147" t="s">
        <v>1262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>
      <c r="A4" s="664" t="s">
        <v>201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9" t="s">
        <v>94</v>
      </c>
    </row>
    <row r="5" spans="1:15" s="100" customFormat="1" ht="30" customHeight="1" thickBot="1">
      <c r="A5" s="1156" t="s">
        <v>1406</v>
      </c>
      <c r="B5" s="1161" t="s">
        <v>626</v>
      </c>
      <c r="C5" s="1162"/>
      <c r="D5" s="1162"/>
      <c r="E5" s="1162"/>
      <c r="F5" s="1163"/>
      <c r="G5" s="1151" t="s">
        <v>498</v>
      </c>
      <c r="H5" s="1151"/>
      <c r="I5" s="1151"/>
      <c r="J5" s="1151"/>
      <c r="K5" s="1151" t="s">
        <v>499</v>
      </c>
      <c r="L5" s="1151"/>
      <c r="M5" s="1151"/>
      <c r="N5" s="1151"/>
      <c r="O5" s="1152" t="s">
        <v>669</v>
      </c>
    </row>
    <row r="6" spans="1:15" s="100" customFormat="1" ht="30" customHeight="1">
      <c r="A6" s="1157"/>
      <c r="B6" s="277" t="s">
        <v>50</v>
      </c>
      <c r="C6" s="277" t="s">
        <v>1063</v>
      </c>
      <c r="D6" s="277" t="s">
        <v>1067</v>
      </c>
      <c r="E6" s="277" t="s">
        <v>634</v>
      </c>
      <c r="F6" s="277" t="s">
        <v>497</v>
      </c>
      <c r="G6" s="277" t="s">
        <v>51</v>
      </c>
      <c r="H6" s="278" t="s">
        <v>621</v>
      </c>
      <c r="I6" s="277" t="s">
        <v>1067</v>
      </c>
      <c r="J6" s="277" t="s">
        <v>497</v>
      </c>
      <c r="K6" s="277" t="s">
        <v>51</v>
      </c>
      <c r="L6" s="278" t="s">
        <v>621</v>
      </c>
      <c r="M6" s="277" t="s">
        <v>1067</v>
      </c>
      <c r="N6" s="277" t="s">
        <v>497</v>
      </c>
      <c r="O6" s="1153"/>
    </row>
    <row r="7" spans="1:15" ht="24.95" customHeight="1" thickBot="1">
      <c r="A7" s="279">
        <v>2007</v>
      </c>
      <c r="B7" s="607">
        <f>SUM(L7+H7)</f>
        <v>15681</v>
      </c>
      <c r="C7" s="995">
        <f t="shared" ref="C7:C16" si="0">SUM(D7/B7*100)</f>
        <v>48.625725400165805</v>
      </c>
      <c r="D7" s="607">
        <f t="shared" ref="D7:D16" si="1">SUM(M7+I7)</f>
        <v>7625</v>
      </c>
      <c r="E7" s="995">
        <f t="shared" ref="E7:E16" si="2">SUM(F7/B7*100)</f>
        <v>51.374274599834195</v>
      </c>
      <c r="F7" s="607">
        <f t="shared" ref="F7:F16" si="3">SUM(N7+J7)</f>
        <v>8056</v>
      </c>
      <c r="G7" s="995">
        <f t="shared" ref="G7:G15" si="4">SUM(H7/B7*100)</f>
        <v>54.224858108538996</v>
      </c>
      <c r="H7" s="996">
        <f t="shared" ref="H7:H15" si="5">SUM(I7:J7)</f>
        <v>8503</v>
      </c>
      <c r="I7" s="997">
        <v>4104</v>
      </c>
      <c r="J7" s="997">
        <v>4399</v>
      </c>
      <c r="K7" s="995">
        <f t="shared" ref="K7:K14" si="6">SUM(L7/B7*100)</f>
        <v>45.775141891461004</v>
      </c>
      <c r="L7" s="607">
        <f t="shared" ref="L7:L14" si="7">SUM(M7:N7)</f>
        <v>7178</v>
      </c>
      <c r="M7" s="447">
        <v>3521</v>
      </c>
      <c r="N7" s="447">
        <v>3657</v>
      </c>
      <c r="O7" s="608">
        <v>2007</v>
      </c>
    </row>
    <row r="8" spans="1:15" ht="24.95" customHeight="1" thickBot="1">
      <c r="A8" s="66">
        <v>2008</v>
      </c>
      <c r="B8" s="441">
        <f t="shared" ref="B8:B13" si="8">SUM(L8+H8)</f>
        <v>17210</v>
      </c>
      <c r="C8" s="445">
        <f t="shared" si="0"/>
        <v>49.430563625798953</v>
      </c>
      <c r="D8" s="441">
        <f t="shared" si="1"/>
        <v>8507</v>
      </c>
      <c r="E8" s="445">
        <f t="shared" si="2"/>
        <v>50.569436374201047</v>
      </c>
      <c r="F8" s="441">
        <f t="shared" si="3"/>
        <v>8703</v>
      </c>
      <c r="G8" s="445">
        <f t="shared" si="4"/>
        <v>57.263219058686808</v>
      </c>
      <c r="H8" s="446">
        <f t="shared" si="5"/>
        <v>9855</v>
      </c>
      <c r="I8" s="189">
        <v>4857</v>
      </c>
      <c r="J8" s="189">
        <v>4998</v>
      </c>
      <c r="K8" s="445">
        <f t="shared" si="6"/>
        <v>42.736780941313192</v>
      </c>
      <c r="L8" s="441">
        <f t="shared" si="7"/>
        <v>7355</v>
      </c>
      <c r="M8" s="442">
        <v>3650</v>
      </c>
      <c r="N8" s="442">
        <v>3705</v>
      </c>
      <c r="O8" s="419">
        <v>2008</v>
      </c>
    </row>
    <row r="9" spans="1:15" ht="24.95" customHeight="1" thickBot="1">
      <c r="A9" s="65">
        <v>2009</v>
      </c>
      <c r="B9" s="439">
        <f t="shared" si="8"/>
        <v>18351</v>
      </c>
      <c r="C9" s="443">
        <f t="shared" si="0"/>
        <v>48.771184131654948</v>
      </c>
      <c r="D9" s="439">
        <f t="shared" si="1"/>
        <v>8950</v>
      </c>
      <c r="E9" s="443">
        <f t="shared" si="2"/>
        <v>51.228815868345045</v>
      </c>
      <c r="F9" s="439">
        <f t="shared" si="3"/>
        <v>9401</v>
      </c>
      <c r="G9" s="443">
        <f t="shared" si="4"/>
        <v>59.871396654133292</v>
      </c>
      <c r="H9" s="444">
        <f t="shared" si="5"/>
        <v>10987</v>
      </c>
      <c r="I9" s="128">
        <v>5342</v>
      </c>
      <c r="J9" s="128">
        <v>5645</v>
      </c>
      <c r="K9" s="443">
        <f t="shared" si="6"/>
        <v>40.128603345866708</v>
      </c>
      <c r="L9" s="439">
        <f t="shared" si="7"/>
        <v>7364</v>
      </c>
      <c r="M9" s="440">
        <v>3608</v>
      </c>
      <c r="N9" s="440">
        <v>3756</v>
      </c>
      <c r="O9" s="418">
        <v>2009</v>
      </c>
    </row>
    <row r="10" spans="1:15" ht="24.95" customHeight="1" thickBot="1">
      <c r="A10" s="66">
        <v>2010</v>
      </c>
      <c r="B10" s="441">
        <f t="shared" si="8"/>
        <v>19504</v>
      </c>
      <c r="C10" s="445">
        <f t="shared" si="0"/>
        <v>49.107875307629207</v>
      </c>
      <c r="D10" s="441">
        <f>SUM(M10+I10)</f>
        <v>9578</v>
      </c>
      <c r="E10" s="445">
        <f t="shared" si="2"/>
        <v>50.8921246923708</v>
      </c>
      <c r="F10" s="441">
        <f t="shared" si="3"/>
        <v>9926</v>
      </c>
      <c r="G10" s="445">
        <f t="shared" si="4"/>
        <v>60.351722723543887</v>
      </c>
      <c r="H10" s="446">
        <f t="shared" si="5"/>
        <v>11771</v>
      </c>
      <c r="I10" s="189">
        <v>5681</v>
      </c>
      <c r="J10" s="189">
        <v>6090</v>
      </c>
      <c r="K10" s="445">
        <f t="shared" si="6"/>
        <v>39.648277276456113</v>
      </c>
      <c r="L10" s="441">
        <f t="shared" si="7"/>
        <v>7733</v>
      </c>
      <c r="M10" s="442">
        <v>3897</v>
      </c>
      <c r="N10" s="442">
        <v>3836</v>
      </c>
      <c r="O10" s="419">
        <v>2010</v>
      </c>
    </row>
    <row r="11" spans="1:15" ht="24.95" customHeight="1" thickBot="1">
      <c r="A11" s="65">
        <v>2011</v>
      </c>
      <c r="B11" s="439">
        <f t="shared" si="8"/>
        <v>20623</v>
      </c>
      <c r="C11" s="443">
        <f t="shared" si="0"/>
        <v>49.149008388692238</v>
      </c>
      <c r="D11" s="439">
        <f>SUM(M11+I11)</f>
        <v>10136</v>
      </c>
      <c r="E11" s="443">
        <f t="shared" si="2"/>
        <v>50.850991611307762</v>
      </c>
      <c r="F11" s="439">
        <f>SUM(N11+J11)</f>
        <v>10487</v>
      </c>
      <c r="G11" s="443">
        <f>SUM(H11/B11*100)</f>
        <v>63.186733258982684</v>
      </c>
      <c r="H11" s="444">
        <f t="shared" si="5"/>
        <v>13031</v>
      </c>
      <c r="I11" s="128">
        <v>6366</v>
      </c>
      <c r="J11" s="128">
        <v>6665</v>
      </c>
      <c r="K11" s="443">
        <f t="shared" si="6"/>
        <v>36.813266741017308</v>
      </c>
      <c r="L11" s="439">
        <f t="shared" si="7"/>
        <v>7592</v>
      </c>
      <c r="M11" s="440">
        <v>3770</v>
      </c>
      <c r="N11" s="440">
        <v>3822</v>
      </c>
      <c r="O11" s="418">
        <v>2011</v>
      </c>
    </row>
    <row r="12" spans="1:15" ht="24.95" customHeight="1" thickBot="1">
      <c r="A12" s="66">
        <v>2012</v>
      </c>
      <c r="B12" s="441">
        <f t="shared" si="8"/>
        <v>21423</v>
      </c>
      <c r="C12" s="445">
        <f t="shared" si="0"/>
        <v>49.166783363674554</v>
      </c>
      <c r="D12" s="441">
        <f t="shared" si="1"/>
        <v>10533</v>
      </c>
      <c r="E12" s="445">
        <f t="shared" si="2"/>
        <v>50.833216636325439</v>
      </c>
      <c r="F12" s="441">
        <f t="shared" si="3"/>
        <v>10890</v>
      </c>
      <c r="G12" s="445">
        <f t="shared" si="4"/>
        <v>67.544228165989821</v>
      </c>
      <c r="H12" s="446">
        <f t="shared" si="5"/>
        <v>14470</v>
      </c>
      <c r="I12" s="189">
        <v>7117</v>
      </c>
      <c r="J12" s="189">
        <v>7353</v>
      </c>
      <c r="K12" s="445">
        <f t="shared" si="6"/>
        <v>32.455771834010179</v>
      </c>
      <c r="L12" s="441">
        <f t="shared" si="7"/>
        <v>6953</v>
      </c>
      <c r="M12" s="442">
        <v>3416</v>
      </c>
      <c r="N12" s="442">
        <v>3537</v>
      </c>
      <c r="O12" s="419">
        <v>2012</v>
      </c>
    </row>
    <row r="13" spans="1:15" ht="24.95" customHeight="1" thickBot="1">
      <c r="A13" s="65">
        <v>2013</v>
      </c>
      <c r="B13" s="439">
        <f t="shared" si="8"/>
        <v>23708</v>
      </c>
      <c r="C13" s="443">
        <f t="shared" si="0"/>
        <v>48.882233845115572</v>
      </c>
      <c r="D13" s="439">
        <f t="shared" si="1"/>
        <v>11589</v>
      </c>
      <c r="E13" s="443">
        <f t="shared" si="2"/>
        <v>51.117766154884428</v>
      </c>
      <c r="F13" s="439">
        <f>SUM(N13+J13)</f>
        <v>12119</v>
      </c>
      <c r="G13" s="443">
        <f t="shared" si="4"/>
        <v>67.070187278555764</v>
      </c>
      <c r="H13" s="444">
        <f t="shared" si="5"/>
        <v>15901</v>
      </c>
      <c r="I13" s="128">
        <v>7788</v>
      </c>
      <c r="J13" s="128">
        <v>8113</v>
      </c>
      <c r="K13" s="443">
        <f t="shared" si="6"/>
        <v>32.929812721444243</v>
      </c>
      <c r="L13" s="439">
        <f t="shared" si="7"/>
        <v>7807</v>
      </c>
      <c r="M13" s="440">
        <v>3801</v>
      </c>
      <c r="N13" s="440">
        <v>4006</v>
      </c>
      <c r="O13" s="418">
        <v>2013</v>
      </c>
    </row>
    <row r="14" spans="1:15" ht="24.95" customHeight="1" thickBot="1">
      <c r="A14" s="66">
        <v>2014</v>
      </c>
      <c r="B14" s="441">
        <f>SUM(L14+H14)</f>
        <v>25443</v>
      </c>
      <c r="C14" s="445">
        <f t="shared" si="0"/>
        <v>49.003655229336161</v>
      </c>
      <c r="D14" s="441">
        <f t="shared" si="1"/>
        <v>12468</v>
      </c>
      <c r="E14" s="445">
        <f t="shared" si="2"/>
        <v>50.996344770663839</v>
      </c>
      <c r="F14" s="441">
        <f>SUM(N14+J14)</f>
        <v>12975</v>
      </c>
      <c r="G14" s="445">
        <f t="shared" si="4"/>
        <v>68.737963290492473</v>
      </c>
      <c r="H14" s="446">
        <f t="shared" si="5"/>
        <v>17489</v>
      </c>
      <c r="I14" s="189">
        <v>8609</v>
      </c>
      <c r="J14" s="189">
        <v>8880</v>
      </c>
      <c r="K14" s="445">
        <f t="shared" si="6"/>
        <v>31.26203670950753</v>
      </c>
      <c r="L14" s="441">
        <f t="shared" si="7"/>
        <v>7954</v>
      </c>
      <c r="M14" s="442">
        <v>3859</v>
      </c>
      <c r="N14" s="442">
        <v>4095</v>
      </c>
      <c r="O14" s="419">
        <v>2014</v>
      </c>
    </row>
    <row r="15" spans="1:15" ht="24.95" customHeight="1" thickBot="1">
      <c r="A15" s="65">
        <v>2015</v>
      </c>
      <c r="B15" s="439">
        <f>SUM(L15+H15)</f>
        <v>26622</v>
      </c>
      <c r="C15" s="443">
        <f t="shared" si="0"/>
        <v>48.876868755164907</v>
      </c>
      <c r="D15" s="439">
        <f t="shared" si="1"/>
        <v>13012</v>
      </c>
      <c r="E15" s="443">
        <f t="shared" si="2"/>
        <v>51.123131244835093</v>
      </c>
      <c r="F15" s="439">
        <f t="shared" si="3"/>
        <v>13610</v>
      </c>
      <c r="G15" s="443">
        <f t="shared" si="4"/>
        <v>69.033130493576749</v>
      </c>
      <c r="H15" s="444">
        <f t="shared" si="5"/>
        <v>18378</v>
      </c>
      <c r="I15" s="128">
        <v>8984</v>
      </c>
      <c r="J15" s="128">
        <v>9394</v>
      </c>
      <c r="K15" s="443">
        <f>SUM(L15/B15*100)</f>
        <v>30.966869506423262</v>
      </c>
      <c r="L15" s="439">
        <f>SUM(M15:N15)</f>
        <v>8244</v>
      </c>
      <c r="M15" s="440">
        <v>4028</v>
      </c>
      <c r="N15" s="440">
        <v>4216</v>
      </c>
      <c r="O15" s="418">
        <v>2015</v>
      </c>
    </row>
    <row r="16" spans="1:15" ht="24.95" customHeight="1">
      <c r="A16" s="66">
        <v>2016</v>
      </c>
      <c r="B16" s="441">
        <f>SUM(L16+H16)</f>
        <v>26816</v>
      </c>
      <c r="C16" s="445">
        <f t="shared" si="0"/>
        <v>49.317571599045344</v>
      </c>
      <c r="D16" s="441">
        <f t="shared" si="1"/>
        <v>13225</v>
      </c>
      <c r="E16" s="445">
        <f t="shared" si="2"/>
        <v>50.682428400954649</v>
      </c>
      <c r="F16" s="441">
        <f t="shared" si="3"/>
        <v>13591</v>
      </c>
      <c r="G16" s="445">
        <f t="shared" ref="G16" si="9">SUM(H16/B16*100)</f>
        <v>70.398269689737475</v>
      </c>
      <c r="H16" s="446">
        <f t="shared" ref="H16" si="10">SUM(I16:J16)</f>
        <v>18878</v>
      </c>
      <c r="I16" s="189">
        <v>9303</v>
      </c>
      <c r="J16" s="189">
        <v>9575</v>
      </c>
      <c r="K16" s="445">
        <f>SUM(L16/B16*100)</f>
        <v>29.601730310262532</v>
      </c>
      <c r="L16" s="441">
        <f>SUM(M16:N16)</f>
        <v>7938</v>
      </c>
      <c r="M16" s="442">
        <v>3922</v>
      </c>
      <c r="N16" s="442">
        <v>4016</v>
      </c>
      <c r="O16" s="419">
        <v>2016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BreakPreview" zoomScaleNormal="100" zoomScaleSheetLayoutView="100" workbookViewId="0">
      <selection activeCell="M6" sqref="M6"/>
    </sheetView>
  </sheetViews>
  <sheetFormatPr defaultRowHeight="15"/>
  <cols>
    <col min="1" max="1" width="25.7109375" style="101" customWidth="1"/>
    <col min="2" max="5" width="8" style="101" customWidth="1"/>
    <col min="6" max="10" width="7.7109375" style="101" customWidth="1"/>
    <col min="11" max="11" width="25.7109375" style="101" customWidth="1"/>
    <col min="12" max="256" width="9.140625" style="100"/>
    <col min="257" max="257" width="25.7109375" style="100" customWidth="1"/>
    <col min="258" max="266" width="7.7109375" style="100" customWidth="1"/>
    <col min="267" max="267" width="25.7109375" style="100" customWidth="1"/>
    <col min="268" max="512" width="9.140625" style="100"/>
    <col min="513" max="513" width="25.7109375" style="100" customWidth="1"/>
    <col min="514" max="522" width="7.7109375" style="100" customWidth="1"/>
    <col min="523" max="523" width="25.7109375" style="100" customWidth="1"/>
    <col min="524" max="768" width="9.140625" style="100"/>
    <col min="769" max="769" width="25.7109375" style="100" customWidth="1"/>
    <col min="770" max="778" width="7.7109375" style="100" customWidth="1"/>
    <col min="779" max="779" width="25.7109375" style="100" customWidth="1"/>
    <col min="780" max="1024" width="9.140625" style="100"/>
    <col min="1025" max="1025" width="25.7109375" style="100" customWidth="1"/>
    <col min="1026" max="1034" width="7.7109375" style="100" customWidth="1"/>
    <col min="1035" max="1035" width="25.7109375" style="100" customWidth="1"/>
    <col min="1036" max="1280" width="9.140625" style="100"/>
    <col min="1281" max="1281" width="25.7109375" style="100" customWidth="1"/>
    <col min="1282" max="1290" width="7.7109375" style="100" customWidth="1"/>
    <col min="1291" max="1291" width="25.7109375" style="100" customWidth="1"/>
    <col min="1292" max="1536" width="9.140625" style="100"/>
    <col min="1537" max="1537" width="25.7109375" style="100" customWidth="1"/>
    <col min="1538" max="1546" width="7.7109375" style="100" customWidth="1"/>
    <col min="1547" max="1547" width="25.7109375" style="100" customWidth="1"/>
    <col min="1548" max="1792" width="9.140625" style="100"/>
    <col min="1793" max="1793" width="25.7109375" style="100" customWidth="1"/>
    <col min="1794" max="1802" width="7.7109375" style="100" customWidth="1"/>
    <col min="1803" max="1803" width="25.7109375" style="100" customWidth="1"/>
    <col min="1804" max="2048" width="9.140625" style="100"/>
    <col min="2049" max="2049" width="25.7109375" style="100" customWidth="1"/>
    <col min="2050" max="2058" width="7.7109375" style="100" customWidth="1"/>
    <col min="2059" max="2059" width="25.7109375" style="100" customWidth="1"/>
    <col min="2060" max="2304" width="9.140625" style="100"/>
    <col min="2305" max="2305" width="25.7109375" style="100" customWidth="1"/>
    <col min="2306" max="2314" width="7.7109375" style="100" customWidth="1"/>
    <col min="2315" max="2315" width="25.7109375" style="100" customWidth="1"/>
    <col min="2316" max="2560" width="9.140625" style="100"/>
    <col min="2561" max="2561" width="25.7109375" style="100" customWidth="1"/>
    <col min="2562" max="2570" width="7.7109375" style="100" customWidth="1"/>
    <col min="2571" max="2571" width="25.7109375" style="100" customWidth="1"/>
    <col min="2572" max="2816" width="9.140625" style="100"/>
    <col min="2817" max="2817" width="25.7109375" style="100" customWidth="1"/>
    <col min="2818" max="2826" width="7.7109375" style="100" customWidth="1"/>
    <col min="2827" max="2827" width="25.7109375" style="100" customWidth="1"/>
    <col min="2828" max="3072" width="9.140625" style="100"/>
    <col min="3073" max="3073" width="25.7109375" style="100" customWidth="1"/>
    <col min="3074" max="3082" width="7.7109375" style="100" customWidth="1"/>
    <col min="3083" max="3083" width="25.7109375" style="100" customWidth="1"/>
    <col min="3084" max="3328" width="9.140625" style="100"/>
    <col min="3329" max="3329" width="25.7109375" style="100" customWidth="1"/>
    <col min="3330" max="3338" width="7.7109375" style="100" customWidth="1"/>
    <col min="3339" max="3339" width="25.7109375" style="100" customWidth="1"/>
    <col min="3340" max="3584" width="9.140625" style="100"/>
    <col min="3585" max="3585" width="25.7109375" style="100" customWidth="1"/>
    <col min="3586" max="3594" width="7.7109375" style="100" customWidth="1"/>
    <col min="3595" max="3595" width="25.7109375" style="100" customWidth="1"/>
    <col min="3596" max="3840" width="9.140625" style="100"/>
    <col min="3841" max="3841" width="25.7109375" style="100" customWidth="1"/>
    <col min="3842" max="3850" width="7.7109375" style="100" customWidth="1"/>
    <col min="3851" max="3851" width="25.7109375" style="100" customWidth="1"/>
    <col min="3852" max="4096" width="9.140625" style="100"/>
    <col min="4097" max="4097" width="25.7109375" style="100" customWidth="1"/>
    <col min="4098" max="4106" width="7.7109375" style="100" customWidth="1"/>
    <col min="4107" max="4107" width="25.7109375" style="100" customWidth="1"/>
    <col min="4108" max="4352" width="9.140625" style="100"/>
    <col min="4353" max="4353" width="25.7109375" style="100" customWidth="1"/>
    <col min="4354" max="4362" width="7.7109375" style="100" customWidth="1"/>
    <col min="4363" max="4363" width="25.7109375" style="100" customWidth="1"/>
    <col min="4364" max="4608" width="9.140625" style="100"/>
    <col min="4609" max="4609" width="25.7109375" style="100" customWidth="1"/>
    <col min="4610" max="4618" width="7.7109375" style="100" customWidth="1"/>
    <col min="4619" max="4619" width="25.7109375" style="100" customWidth="1"/>
    <col min="4620" max="4864" width="9.140625" style="100"/>
    <col min="4865" max="4865" width="25.7109375" style="100" customWidth="1"/>
    <col min="4866" max="4874" width="7.7109375" style="100" customWidth="1"/>
    <col min="4875" max="4875" width="25.7109375" style="100" customWidth="1"/>
    <col min="4876" max="5120" width="9.140625" style="100"/>
    <col min="5121" max="5121" width="25.7109375" style="100" customWidth="1"/>
    <col min="5122" max="5130" width="7.7109375" style="100" customWidth="1"/>
    <col min="5131" max="5131" width="25.7109375" style="100" customWidth="1"/>
    <col min="5132" max="5376" width="9.140625" style="100"/>
    <col min="5377" max="5377" width="25.7109375" style="100" customWidth="1"/>
    <col min="5378" max="5386" width="7.7109375" style="100" customWidth="1"/>
    <col min="5387" max="5387" width="25.7109375" style="100" customWidth="1"/>
    <col min="5388" max="5632" width="9.140625" style="100"/>
    <col min="5633" max="5633" width="25.7109375" style="100" customWidth="1"/>
    <col min="5634" max="5642" width="7.7109375" style="100" customWidth="1"/>
    <col min="5643" max="5643" width="25.7109375" style="100" customWidth="1"/>
    <col min="5644" max="5888" width="9.140625" style="100"/>
    <col min="5889" max="5889" width="25.7109375" style="100" customWidth="1"/>
    <col min="5890" max="5898" width="7.7109375" style="100" customWidth="1"/>
    <col min="5899" max="5899" width="25.7109375" style="100" customWidth="1"/>
    <col min="5900" max="6144" width="9.140625" style="100"/>
    <col min="6145" max="6145" width="25.7109375" style="100" customWidth="1"/>
    <col min="6146" max="6154" width="7.7109375" style="100" customWidth="1"/>
    <col min="6155" max="6155" width="25.7109375" style="100" customWidth="1"/>
    <col min="6156" max="6400" width="9.140625" style="100"/>
    <col min="6401" max="6401" width="25.7109375" style="100" customWidth="1"/>
    <col min="6402" max="6410" width="7.7109375" style="100" customWidth="1"/>
    <col min="6411" max="6411" width="25.7109375" style="100" customWidth="1"/>
    <col min="6412" max="6656" width="9.140625" style="100"/>
    <col min="6657" max="6657" width="25.7109375" style="100" customWidth="1"/>
    <col min="6658" max="6666" width="7.7109375" style="100" customWidth="1"/>
    <col min="6667" max="6667" width="25.7109375" style="100" customWidth="1"/>
    <col min="6668" max="6912" width="9.140625" style="100"/>
    <col min="6913" max="6913" width="25.7109375" style="100" customWidth="1"/>
    <col min="6914" max="6922" width="7.7109375" style="100" customWidth="1"/>
    <col min="6923" max="6923" width="25.7109375" style="100" customWidth="1"/>
    <col min="6924" max="7168" width="9.140625" style="100"/>
    <col min="7169" max="7169" width="25.7109375" style="100" customWidth="1"/>
    <col min="7170" max="7178" width="7.7109375" style="100" customWidth="1"/>
    <col min="7179" max="7179" width="25.7109375" style="100" customWidth="1"/>
    <col min="7180" max="7424" width="9.140625" style="100"/>
    <col min="7425" max="7425" width="25.7109375" style="100" customWidth="1"/>
    <col min="7426" max="7434" width="7.7109375" style="100" customWidth="1"/>
    <col min="7435" max="7435" width="25.7109375" style="100" customWidth="1"/>
    <col min="7436" max="7680" width="9.140625" style="100"/>
    <col min="7681" max="7681" width="25.7109375" style="100" customWidth="1"/>
    <col min="7682" max="7690" width="7.7109375" style="100" customWidth="1"/>
    <col min="7691" max="7691" width="25.7109375" style="100" customWidth="1"/>
    <col min="7692" max="7936" width="9.140625" style="100"/>
    <col min="7937" max="7937" width="25.7109375" style="100" customWidth="1"/>
    <col min="7938" max="7946" width="7.7109375" style="100" customWidth="1"/>
    <col min="7947" max="7947" width="25.7109375" style="100" customWidth="1"/>
    <col min="7948" max="8192" width="9.140625" style="100"/>
    <col min="8193" max="8193" width="25.7109375" style="100" customWidth="1"/>
    <col min="8194" max="8202" width="7.7109375" style="100" customWidth="1"/>
    <col min="8203" max="8203" width="25.7109375" style="100" customWidth="1"/>
    <col min="8204" max="8448" width="9.140625" style="100"/>
    <col min="8449" max="8449" width="25.7109375" style="100" customWidth="1"/>
    <col min="8450" max="8458" width="7.7109375" style="100" customWidth="1"/>
    <col min="8459" max="8459" width="25.7109375" style="100" customWidth="1"/>
    <col min="8460" max="8704" width="9.140625" style="100"/>
    <col min="8705" max="8705" width="25.7109375" style="100" customWidth="1"/>
    <col min="8706" max="8714" width="7.7109375" style="100" customWidth="1"/>
    <col min="8715" max="8715" width="25.7109375" style="100" customWidth="1"/>
    <col min="8716" max="8960" width="9.140625" style="100"/>
    <col min="8961" max="8961" width="25.7109375" style="100" customWidth="1"/>
    <col min="8962" max="8970" width="7.7109375" style="100" customWidth="1"/>
    <col min="8971" max="8971" width="25.7109375" style="100" customWidth="1"/>
    <col min="8972" max="9216" width="9.140625" style="100"/>
    <col min="9217" max="9217" width="25.7109375" style="100" customWidth="1"/>
    <col min="9218" max="9226" width="7.7109375" style="100" customWidth="1"/>
    <col min="9227" max="9227" width="25.7109375" style="100" customWidth="1"/>
    <col min="9228" max="9472" width="9.140625" style="100"/>
    <col min="9473" max="9473" width="25.7109375" style="100" customWidth="1"/>
    <col min="9474" max="9482" width="7.7109375" style="100" customWidth="1"/>
    <col min="9483" max="9483" width="25.7109375" style="100" customWidth="1"/>
    <col min="9484" max="9728" width="9.140625" style="100"/>
    <col min="9729" max="9729" width="25.7109375" style="100" customWidth="1"/>
    <col min="9730" max="9738" width="7.7109375" style="100" customWidth="1"/>
    <col min="9739" max="9739" width="25.7109375" style="100" customWidth="1"/>
    <col min="9740" max="9984" width="9.140625" style="100"/>
    <col min="9985" max="9985" width="25.7109375" style="100" customWidth="1"/>
    <col min="9986" max="9994" width="7.7109375" style="100" customWidth="1"/>
    <col min="9995" max="9995" width="25.7109375" style="100" customWidth="1"/>
    <col min="9996" max="10240" width="9.140625" style="100"/>
    <col min="10241" max="10241" width="25.7109375" style="100" customWidth="1"/>
    <col min="10242" max="10250" width="7.7109375" style="100" customWidth="1"/>
    <col min="10251" max="10251" width="25.7109375" style="100" customWidth="1"/>
    <col min="10252" max="10496" width="9.140625" style="100"/>
    <col min="10497" max="10497" width="25.7109375" style="100" customWidth="1"/>
    <col min="10498" max="10506" width="7.7109375" style="100" customWidth="1"/>
    <col min="10507" max="10507" width="25.7109375" style="100" customWidth="1"/>
    <col min="10508" max="10752" width="9.140625" style="100"/>
    <col min="10753" max="10753" width="25.7109375" style="100" customWidth="1"/>
    <col min="10754" max="10762" width="7.7109375" style="100" customWidth="1"/>
    <col min="10763" max="10763" width="25.7109375" style="100" customWidth="1"/>
    <col min="10764" max="11008" width="9.140625" style="100"/>
    <col min="11009" max="11009" width="25.7109375" style="100" customWidth="1"/>
    <col min="11010" max="11018" width="7.7109375" style="100" customWidth="1"/>
    <col min="11019" max="11019" width="25.7109375" style="100" customWidth="1"/>
    <col min="11020" max="11264" width="9.140625" style="100"/>
    <col min="11265" max="11265" width="25.7109375" style="100" customWidth="1"/>
    <col min="11266" max="11274" width="7.7109375" style="100" customWidth="1"/>
    <col min="11275" max="11275" width="25.7109375" style="100" customWidth="1"/>
    <col min="11276" max="11520" width="9.140625" style="100"/>
    <col min="11521" max="11521" width="25.7109375" style="100" customWidth="1"/>
    <col min="11522" max="11530" width="7.7109375" style="100" customWidth="1"/>
    <col min="11531" max="11531" width="25.7109375" style="100" customWidth="1"/>
    <col min="11532" max="11776" width="9.140625" style="100"/>
    <col min="11777" max="11777" width="25.7109375" style="100" customWidth="1"/>
    <col min="11778" max="11786" width="7.7109375" style="100" customWidth="1"/>
    <col min="11787" max="11787" width="25.7109375" style="100" customWidth="1"/>
    <col min="11788" max="12032" width="9.140625" style="100"/>
    <col min="12033" max="12033" width="25.7109375" style="100" customWidth="1"/>
    <col min="12034" max="12042" width="7.7109375" style="100" customWidth="1"/>
    <col min="12043" max="12043" width="25.7109375" style="100" customWidth="1"/>
    <col min="12044" max="12288" width="9.140625" style="100"/>
    <col min="12289" max="12289" width="25.7109375" style="100" customWidth="1"/>
    <col min="12290" max="12298" width="7.7109375" style="100" customWidth="1"/>
    <col min="12299" max="12299" width="25.7109375" style="100" customWidth="1"/>
    <col min="12300" max="12544" width="9.140625" style="100"/>
    <col min="12545" max="12545" width="25.7109375" style="100" customWidth="1"/>
    <col min="12546" max="12554" width="7.7109375" style="100" customWidth="1"/>
    <col min="12555" max="12555" width="25.7109375" style="100" customWidth="1"/>
    <col min="12556" max="12800" width="9.140625" style="100"/>
    <col min="12801" max="12801" width="25.7109375" style="100" customWidth="1"/>
    <col min="12802" max="12810" width="7.7109375" style="100" customWidth="1"/>
    <col min="12811" max="12811" width="25.7109375" style="100" customWidth="1"/>
    <col min="12812" max="13056" width="9.140625" style="100"/>
    <col min="13057" max="13057" width="25.7109375" style="100" customWidth="1"/>
    <col min="13058" max="13066" width="7.7109375" style="100" customWidth="1"/>
    <col min="13067" max="13067" width="25.7109375" style="100" customWidth="1"/>
    <col min="13068" max="13312" width="9.140625" style="100"/>
    <col min="13313" max="13313" width="25.7109375" style="100" customWidth="1"/>
    <col min="13314" max="13322" width="7.7109375" style="100" customWidth="1"/>
    <col min="13323" max="13323" width="25.7109375" style="100" customWidth="1"/>
    <col min="13324" max="13568" width="9.140625" style="100"/>
    <col min="13569" max="13569" width="25.7109375" style="100" customWidth="1"/>
    <col min="13570" max="13578" width="7.7109375" style="100" customWidth="1"/>
    <col min="13579" max="13579" width="25.7109375" style="100" customWidth="1"/>
    <col min="13580" max="13824" width="9.140625" style="100"/>
    <col min="13825" max="13825" width="25.7109375" style="100" customWidth="1"/>
    <col min="13826" max="13834" width="7.7109375" style="100" customWidth="1"/>
    <col min="13835" max="13835" width="25.7109375" style="100" customWidth="1"/>
    <col min="13836" max="14080" width="9.140625" style="100"/>
    <col min="14081" max="14081" width="25.7109375" style="100" customWidth="1"/>
    <col min="14082" max="14090" width="7.7109375" style="100" customWidth="1"/>
    <col min="14091" max="14091" width="25.7109375" style="100" customWidth="1"/>
    <col min="14092" max="14336" width="9.140625" style="100"/>
    <col min="14337" max="14337" width="25.7109375" style="100" customWidth="1"/>
    <col min="14338" max="14346" width="7.7109375" style="100" customWidth="1"/>
    <col min="14347" max="14347" width="25.7109375" style="100" customWidth="1"/>
    <col min="14348" max="14592" width="9.140625" style="100"/>
    <col min="14593" max="14593" width="25.7109375" style="100" customWidth="1"/>
    <col min="14594" max="14602" width="7.7109375" style="100" customWidth="1"/>
    <col min="14603" max="14603" width="25.7109375" style="100" customWidth="1"/>
    <col min="14604" max="14848" width="9.140625" style="100"/>
    <col min="14849" max="14849" width="25.7109375" style="100" customWidth="1"/>
    <col min="14850" max="14858" width="7.7109375" style="100" customWidth="1"/>
    <col min="14859" max="14859" width="25.7109375" style="100" customWidth="1"/>
    <col min="14860" max="15104" width="9.140625" style="100"/>
    <col min="15105" max="15105" width="25.7109375" style="100" customWidth="1"/>
    <col min="15106" max="15114" width="7.7109375" style="100" customWidth="1"/>
    <col min="15115" max="15115" width="25.7109375" style="100" customWidth="1"/>
    <col min="15116" max="15360" width="9.140625" style="100"/>
    <col min="15361" max="15361" width="25.7109375" style="100" customWidth="1"/>
    <col min="15362" max="15370" width="7.7109375" style="100" customWidth="1"/>
    <col min="15371" max="15371" width="25.7109375" style="100" customWidth="1"/>
    <col min="15372" max="15616" width="9.140625" style="100"/>
    <col min="15617" max="15617" width="25.7109375" style="100" customWidth="1"/>
    <col min="15618" max="15626" width="7.7109375" style="100" customWidth="1"/>
    <col min="15627" max="15627" width="25.7109375" style="100" customWidth="1"/>
    <col min="15628" max="15872" width="9.140625" style="100"/>
    <col min="15873" max="15873" width="25.7109375" style="100" customWidth="1"/>
    <col min="15874" max="15882" width="7.7109375" style="100" customWidth="1"/>
    <col min="15883" max="15883" width="25.7109375" style="100" customWidth="1"/>
    <col min="15884" max="16128" width="9.140625" style="100"/>
    <col min="16129" max="16129" width="25.7109375" style="100" customWidth="1"/>
    <col min="16130" max="16138" width="7.7109375" style="100" customWidth="1"/>
    <col min="16139" max="16139" width="25.7109375" style="100" customWidth="1"/>
    <col min="16140" max="16384" width="9.140625" style="100"/>
  </cols>
  <sheetData>
    <row r="1" spans="1:11" ht="20.25">
      <c r="A1" s="1101" t="s">
        <v>673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1" ht="15.75">
      <c r="A2" s="1103" t="s">
        <v>675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1:11" ht="15.75">
      <c r="A3" s="1103">
        <v>2016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1" ht="29.25" customHeight="1">
      <c r="A4" s="676" t="s">
        <v>202</v>
      </c>
      <c r="B4" s="673"/>
      <c r="C4" s="673"/>
      <c r="D4" s="673"/>
      <c r="E4" s="673"/>
      <c r="F4" s="673"/>
      <c r="G4" s="673"/>
      <c r="H4" s="673"/>
      <c r="I4" s="673"/>
      <c r="J4" s="673"/>
      <c r="K4" s="674" t="s">
        <v>110</v>
      </c>
    </row>
    <row r="5" spans="1:11" ht="30" customHeight="1" thickBot="1">
      <c r="A5" s="1156" t="s">
        <v>709</v>
      </c>
      <c r="B5" s="1150" t="s">
        <v>626</v>
      </c>
      <c r="C5" s="1150"/>
      <c r="D5" s="1150"/>
      <c r="E5" s="1151" t="s">
        <v>498</v>
      </c>
      <c r="F5" s="1151"/>
      <c r="G5" s="1151"/>
      <c r="H5" s="1151" t="s">
        <v>499</v>
      </c>
      <c r="I5" s="1151"/>
      <c r="J5" s="1151"/>
      <c r="K5" s="1152" t="s">
        <v>674</v>
      </c>
    </row>
    <row r="6" spans="1:11" ht="30" customHeight="1">
      <c r="A6" s="1164"/>
      <c r="B6" s="827" t="s">
        <v>621</v>
      </c>
      <c r="C6" s="828" t="s">
        <v>1067</v>
      </c>
      <c r="D6" s="828" t="s">
        <v>497</v>
      </c>
      <c r="E6" s="827" t="s">
        <v>621</v>
      </c>
      <c r="F6" s="828" t="s">
        <v>1067</v>
      </c>
      <c r="G6" s="828" t="s">
        <v>497</v>
      </c>
      <c r="H6" s="234" t="s">
        <v>621</v>
      </c>
      <c r="I6" s="217" t="s">
        <v>1067</v>
      </c>
      <c r="J6" s="217" t="s">
        <v>497</v>
      </c>
      <c r="K6" s="1165"/>
    </row>
    <row r="7" spans="1:11" ht="24.95" customHeight="1" thickBot="1">
      <c r="A7" s="366" t="s">
        <v>53</v>
      </c>
      <c r="B7" s="435">
        <f>SUM(H7+E7)</f>
        <v>10455</v>
      </c>
      <c r="C7" s="435">
        <f>SUM(I7+F7)</f>
        <v>5108</v>
      </c>
      <c r="D7" s="435">
        <f>SUM(J7+G7)</f>
        <v>5347</v>
      </c>
      <c r="E7" s="435">
        <f>SUM(F7:G7)</f>
        <v>8829</v>
      </c>
      <c r="F7" s="436">
        <v>4306</v>
      </c>
      <c r="G7" s="436">
        <v>4523</v>
      </c>
      <c r="H7" s="435">
        <f>SUM(I7:J7)</f>
        <v>1626</v>
      </c>
      <c r="I7" s="436">
        <v>802</v>
      </c>
      <c r="J7" s="436">
        <v>824</v>
      </c>
      <c r="K7" s="369" t="s">
        <v>54</v>
      </c>
    </row>
    <row r="8" spans="1:11" ht="24.95" customHeight="1" thickTop="1" thickBot="1">
      <c r="A8" s="367" t="s">
        <v>55</v>
      </c>
      <c r="B8" s="437">
        <f t="shared" ref="B8:D15" si="0">SUM(H8+E8)</f>
        <v>9829</v>
      </c>
      <c r="C8" s="437">
        <f t="shared" si="0"/>
        <v>4843</v>
      </c>
      <c r="D8" s="437">
        <f t="shared" si="0"/>
        <v>4986</v>
      </c>
      <c r="E8" s="437">
        <f t="shared" ref="E8:E15" si="1">SUM(F8:G8)</f>
        <v>5985</v>
      </c>
      <c r="F8" s="438">
        <v>2966</v>
      </c>
      <c r="G8" s="438">
        <v>3019</v>
      </c>
      <c r="H8" s="437">
        <f t="shared" ref="H8:H15" si="2">SUM(I8:J8)</f>
        <v>3844</v>
      </c>
      <c r="I8" s="438">
        <v>1877</v>
      </c>
      <c r="J8" s="438">
        <v>1967</v>
      </c>
      <c r="K8" s="370" t="s">
        <v>56</v>
      </c>
    </row>
    <row r="9" spans="1:11" ht="24.95" customHeight="1" thickTop="1" thickBot="1">
      <c r="A9" s="368" t="s">
        <v>57</v>
      </c>
      <c r="B9" s="439">
        <f t="shared" si="0"/>
        <v>1423</v>
      </c>
      <c r="C9" s="439">
        <f t="shared" si="0"/>
        <v>726</v>
      </c>
      <c r="D9" s="439">
        <f t="shared" si="0"/>
        <v>697</v>
      </c>
      <c r="E9" s="439">
        <f t="shared" si="1"/>
        <v>983</v>
      </c>
      <c r="F9" s="440">
        <v>505</v>
      </c>
      <c r="G9" s="440">
        <v>478</v>
      </c>
      <c r="H9" s="439">
        <f t="shared" si="2"/>
        <v>440</v>
      </c>
      <c r="I9" s="440">
        <v>221</v>
      </c>
      <c r="J9" s="440">
        <v>219</v>
      </c>
      <c r="K9" s="371" t="s">
        <v>58</v>
      </c>
    </row>
    <row r="10" spans="1:11" ht="24.95" customHeight="1" thickTop="1" thickBot="1">
      <c r="A10" s="367" t="s">
        <v>59</v>
      </c>
      <c r="B10" s="437">
        <f t="shared" si="0"/>
        <v>1518</v>
      </c>
      <c r="C10" s="437">
        <f t="shared" si="0"/>
        <v>735</v>
      </c>
      <c r="D10" s="437">
        <f t="shared" si="0"/>
        <v>783</v>
      </c>
      <c r="E10" s="437">
        <f t="shared" si="1"/>
        <v>892</v>
      </c>
      <c r="F10" s="438">
        <v>436</v>
      </c>
      <c r="G10" s="438">
        <v>456</v>
      </c>
      <c r="H10" s="437">
        <f t="shared" si="2"/>
        <v>626</v>
      </c>
      <c r="I10" s="438">
        <v>299</v>
      </c>
      <c r="J10" s="438">
        <v>327</v>
      </c>
      <c r="K10" s="370" t="s">
        <v>60</v>
      </c>
    </row>
    <row r="11" spans="1:11" ht="24.95" customHeight="1" thickTop="1" thickBot="1">
      <c r="A11" s="368" t="s">
        <v>61</v>
      </c>
      <c r="B11" s="439">
        <f t="shared" si="0"/>
        <v>1021</v>
      </c>
      <c r="C11" s="439">
        <f t="shared" si="0"/>
        <v>508</v>
      </c>
      <c r="D11" s="439">
        <f t="shared" si="0"/>
        <v>513</v>
      </c>
      <c r="E11" s="439">
        <f t="shared" si="1"/>
        <v>670</v>
      </c>
      <c r="F11" s="440">
        <v>339</v>
      </c>
      <c r="G11" s="440">
        <v>331</v>
      </c>
      <c r="H11" s="439">
        <f t="shared" si="2"/>
        <v>351</v>
      </c>
      <c r="I11" s="440">
        <v>169</v>
      </c>
      <c r="J11" s="440">
        <v>182</v>
      </c>
      <c r="K11" s="371" t="s">
        <v>62</v>
      </c>
    </row>
    <row r="12" spans="1:11" ht="24.95" customHeight="1" thickTop="1" thickBot="1">
      <c r="A12" s="367" t="s">
        <v>63</v>
      </c>
      <c r="B12" s="437">
        <f t="shared" si="0"/>
        <v>125</v>
      </c>
      <c r="C12" s="437">
        <f t="shared" si="0"/>
        <v>53</v>
      </c>
      <c r="D12" s="437">
        <f t="shared" si="0"/>
        <v>72</v>
      </c>
      <c r="E12" s="437">
        <f t="shared" si="1"/>
        <v>71</v>
      </c>
      <c r="F12" s="438">
        <v>24</v>
      </c>
      <c r="G12" s="438">
        <v>47</v>
      </c>
      <c r="H12" s="437">
        <f t="shared" si="2"/>
        <v>54</v>
      </c>
      <c r="I12" s="438">
        <v>29</v>
      </c>
      <c r="J12" s="438">
        <v>25</v>
      </c>
      <c r="K12" s="370" t="s">
        <v>64</v>
      </c>
    </row>
    <row r="13" spans="1:11" ht="24.95" customHeight="1" thickTop="1" thickBot="1">
      <c r="A13" s="368" t="s">
        <v>887</v>
      </c>
      <c r="B13" s="448">
        <f t="shared" si="0"/>
        <v>559</v>
      </c>
      <c r="C13" s="448">
        <f t="shared" si="0"/>
        <v>282</v>
      </c>
      <c r="D13" s="448">
        <f t="shared" si="0"/>
        <v>277</v>
      </c>
      <c r="E13" s="448">
        <f t="shared" si="1"/>
        <v>283</v>
      </c>
      <c r="F13" s="449">
        <v>148</v>
      </c>
      <c r="G13" s="449">
        <v>135</v>
      </c>
      <c r="H13" s="448">
        <f t="shared" si="2"/>
        <v>276</v>
      </c>
      <c r="I13" s="449">
        <v>134</v>
      </c>
      <c r="J13" s="449">
        <v>142</v>
      </c>
      <c r="K13" s="372" t="s">
        <v>65</v>
      </c>
    </row>
    <row r="14" spans="1:11" ht="24.95" customHeight="1" thickTop="1" thickBot="1">
      <c r="A14" s="367" t="s">
        <v>1085</v>
      </c>
      <c r="B14" s="437">
        <f>SUM(H14+E14)</f>
        <v>1635</v>
      </c>
      <c r="C14" s="437">
        <f>SUM(I14+F14)</f>
        <v>835</v>
      </c>
      <c r="D14" s="437">
        <f>SUM(J14+G14)</f>
        <v>800</v>
      </c>
      <c r="E14" s="437">
        <f>SUM(F14:G14)</f>
        <v>1165</v>
      </c>
      <c r="F14" s="438">
        <v>579</v>
      </c>
      <c r="G14" s="438">
        <v>586</v>
      </c>
      <c r="H14" s="437">
        <f>SUM(I14:J14)</f>
        <v>470</v>
      </c>
      <c r="I14" s="438">
        <v>256</v>
      </c>
      <c r="J14" s="438">
        <v>214</v>
      </c>
      <c r="K14" s="370" t="s">
        <v>1084</v>
      </c>
    </row>
    <row r="15" spans="1:11" ht="24.95" customHeight="1" thickTop="1">
      <c r="A15" s="872" t="s">
        <v>888</v>
      </c>
      <c r="B15" s="873">
        <f t="shared" si="0"/>
        <v>251</v>
      </c>
      <c r="C15" s="873">
        <f t="shared" si="0"/>
        <v>135</v>
      </c>
      <c r="D15" s="873">
        <f t="shared" si="0"/>
        <v>116</v>
      </c>
      <c r="E15" s="873">
        <f t="shared" si="1"/>
        <v>0</v>
      </c>
      <c r="F15" s="874">
        <v>0</v>
      </c>
      <c r="G15" s="874">
        <v>0</v>
      </c>
      <c r="H15" s="873">
        <f t="shared" si="2"/>
        <v>251</v>
      </c>
      <c r="I15" s="874">
        <v>135</v>
      </c>
      <c r="J15" s="874">
        <v>116</v>
      </c>
      <c r="K15" s="875" t="s">
        <v>238</v>
      </c>
    </row>
    <row r="16" spans="1:11" ht="24.95" customHeight="1">
      <c r="A16" s="876" t="s">
        <v>66</v>
      </c>
      <c r="B16" s="877">
        <f t="shared" ref="B16:I16" si="3">SUM(B7:B15)</f>
        <v>26816</v>
      </c>
      <c r="C16" s="877">
        <f t="shared" si="3"/>
        <v>13225</v>
      </c>
      <c r="D16" s="877">
        <f t="shared" si="3"/>
        <v>13591</v>
      </c>
      <c r="E16" s="877">
        <f t="shared" si="3"/>
        <v>18878</v>
      </c>
      <c r="F16" s="877">
        <f t="shared" si="3"/>
        <v>9303</v>
      </c>
      <c r="G16" s="877">
        <f t="shared" si="3"/>
        <v>9575</v>
      </c>
      <c r="H16" s="877">
        <f t="shared" si="3"/>
        <v>7938</v>
      </c>
      <c r="I16" s="877">
        <f t="shared" si="3"/>
        <v>3922</v>
      </c>
      <c r="J16" s="877">
        <f>SUM(J7:J15)</f>
        <v>4016</v>
      </c>
      <c r="K16" s="878" t="s">
        <v>67</v>
      </c>
    </row>
    <row r="17" spans="1:1" ht="21" customHeight="1"/>
    <row r="18" spans="1:1" ht="21" customHeight="1"/>
    <row r="19" spans="1:1">
      <c r="A19" s="100"/>
    </row>
    <row r="20" spans="1:1">
      <c r="A20" s="100"/>
    </row>
    <row r="21" spans="1:1">
      <c r="A21" s="100"/>
    </row>
    <row r="22" spans="1:1">
      <c r="A22" s="100"/>
    </row>
    <row r="23" spans="1:1">
      <c r="A23" s="100"/>
    </row>
    <row r="24" spans="1:1">
      <c r="A24" s="100"/>
    </row>
    <row r="25" spans="1:1">
      <c r="A25" s="100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8"/>
  <sheetViews>
    <sheetView view="pageBreakPreview" zoomScaleNormal="100" zoomScaleSheetLayoutView="100" workbookViewId="0">
      <selection activeCell="A5" sqref="A5"/>
    </sheetView>
  </sheetViews>
  <sheetFormatPr defaultRowHeight="15"/>
  <cols>
    <col min="1" max="1" width="15.85546875" style="102" customWidth="1"/>
    <col min="2" max="2" width="6.5703125" style="104" customWidth="1"/>
    <col min="3" max="3" width="8.7109375" style="102" customWidth="1"/>
    <col min="4" max="15" width="7.42578125" style="102" customWidth="1"/>
    <col min="16" max="16" width="5.7109375" style="104" customWidth="1"/>
    <col min="17" max="17" width="12.5703125" style="102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40" customFormat="1" ht="20.25">
      <c r="A1" s="1170" t="s">
        <v>889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</row>
    <row r="2" spans="1:17" s="239" customFormat="1" ht="15.75">
      <c r="A2" s="1171" t="s">
        <v>676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</row>
    <row r="3" spans="1:17" s="239" customFormat="1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</row>
    <row r="4" spans="1:17" s="239" customFormat="1" ht="15.75">
      <c r="A4" s="1171" t="s">
        <v>513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</row>
    <row r="5" spans="1:17" ht="15.75">
      <c r="A5" s="664" t="s">
        <v>1375</v>
      </c>
      <c r="B5" s="680"/>
      <c r="C5" s="681"/>
      <c r="D5" s="666"/>
      <c r="E5" s="666"/>
      <c r="F5" s="666"/>
      <c r="G5" s="666"/>
      <c r="H5" s="359"/>
      <c r="I5" s="681"/>
      <c r="J5" s="666"/>
      <c r="K5" s="666"/>
      <c r="L5" s="666"/>
      <c r="M5" s="666"/>
      <c r="N5" s="666"/>
      <c r="O5" s="666"/>
      <c r="P5" s="680"/>
      <c r="Q5" s="682" t="s">
        <v>239</v>
      </c>
    </row>
    <row r="6" spans="1:17" ht="45" customHeight="1">
      <c r="A6" s="105" t="s">
        <v>132</v>
      </c>
      <c r="B6" s="105" t="s">
        <v>678</v>
      </c>
      <c r="C6" s="235" t="s">
        <v>626</v>
      </c>
      <c r="D6" s="99" t="s">
        <v>512</v>
      </c>
      <c r="E6" s="99" t="s">
        <v>511</v>
      </c>
      <c r="F6" s="99" t="s">
        <v>510</v>
      </c>
      <c r="G6" s="99" t="s">
        <v>509</v>
      </c>
      <c r="H6" s="99" t="s">
        <v>508</v>
      </c>
      <c r="I6" s="99" t="s">
        <v>507</v>
      </c>
      <c r="J6" s="99" t="s">
        <v>506</v>
      </c>
      <c r="K6" s="99" t="s">
        <v>505</v>
      </c>
      <c r="L6" s="99" t="s">
        <v>504</v>
      </c>
      <c r="M6" s="99" t="s">
        <v>503</v>
      </c>
      <c r="N6" s="99" t="s">
        <v>502</v>
      </c>
      <c r="O6" s="99" t="s">
        <v>501</v>
      </c>
      <c r="P6" s="99" t="s">
        <v>677</v>
      </c>
      <c r="Q6" s="99" t="s">
        <v>240</v>
      </c>
    </row>
    <row r="7" spans="1:17" ht="13.5" customHeight="1" thickBot="1">
      <c r="A7" s="1172" t="s">
        <v>53</v>
      </c>
      <c r="B7" s="311" t="s">
        <v>241</v>
      </c>
      <c r="C7" s="450">
        <f>SUM(D7:O7)</f>
        <v>824</v>
      </c>
      <c r="D7" s="451">
        <v>68</v>
      </c>
      <c r="E7" s="451">
        <v>74</v>
      </c>
      <c r="F7" s="451">
        <v>66</v>
      </c>
      <c r="G7" s="451">
        <v>71</v>
      </c>
      <c r="H7" s="451">
        <v>102</v>
      </c>
      <c r="I7" s="451">
        <v>62</v>
      </c>
      <c r="J7" s="451">
        <v>78</v>
      </c>
      <c r="K7" s="451">
        <v>81</v>
      </c>
      <c r="L7" s="451">
        <v>41</v>
      </c>
      <c r="M7" s="451">
        <v>60</v>
      </c>
      <c r="N7" s="451">
        <v>64</v>
      </c>
      <c r="O7" s="451">
        <v>57</v>
      </c>
      <c r="P7" s="106" t="s">
        <v>242</v>
      </c>
      <c r="Q7" s="1173" t="s">
        <v>54</v>
      </c>
    </row>
    <row r="8" spans="1:17" ht="14.25" thickTop="1" thickBot="1">
      <c r="A8" s="1166"/>
      <c r="B8" s="312" t="s">
        <v>243</v>
      </c>
      <c r="C8" s="452">
        <f t="shared" ref="C8:C33" si="0">SUM(D8:O8)</f>
        <v>802</v>
      </c>
      <c r="D8" s="453">
        <v>69</v>
      </c>
      <c r="E8" s="453">
        <v>62</v>
      </c>
      <c r="F8" s="453">
        <v>78</v>
      </c>
      <c r="G8" s="453">
        <v>62</v>
      </c>
      <c r="H8" s="453">
        <v>88</v>
      </c>
      <c r="I8" s="453">
        <v>59</v>
      </c>
      <c r="J8" s="453">
        <v>67</v>
      </c>
      <c r="K8" s="453">
        <v>70</v>
      </c>
      <c r="L8" s="453">
        <v>48</v>
      </c>
      <c r="M8" s="453">
        <v>62</v>
      </c>
      <c r="N8" s="453">
        <v>66</v>
      </c>
      <c r="O8" s="453">
        <v>71</v>
      </c>
      <c r="P8" s="107" t="s">
        <v>719</v>
      </c>
      <c r="Q8" s="1168"/>
    </row>
    <row r="9" spans="1:17" s="37" customFormat="1" ht="14.25" thickTop="1" thickBot="1">
      <c r="A9" s="1166"/>
      <c r="B9" s="312" t="s">
        <v>244</v>
      </c>
      <c r="C9" s="452">
        <f t="shared" si="0"/>
        <v>1626</v>
      </c>
      <c r="D9" s="452">
        <f>SUM(D7:D8)</f>
        <v>137</v>
      </c>
      <c r="E9" s="452">
        <f t="shared" ref="E9:K9" si="1">SUM(E7:E8)</f>
        <v>136</v>
      </c>
      <c r="F9" s="452">
        <f t="shared" si="1"/>
        <v>144</v>
      </c>
      <c r="G9" s="452">
        <f t="shared" si="1"/>
        <v>133</v>
      </c>
      <c r="H9" s="452">
        <f t="shared" si="1"/>
        <v>190</v>
      </c>
      <c r="I9" s="452">
        <f t="shared" si="1"/>
        <v>121</v>
      </c>
      <c r="J9" s="452">
        <f t="shared" si="1"/>
        <v>145</v>
      </c>
      <c r="K9" s="452">
        <f t="shared" si="1"/>
        <v>151</v>
      </c>
      <c r="L9" s="452">
        <f>SUM(L7:L8)</f>
        <v>89</v>
      </c>
      <c r="M9" s="452">
        <f>SUM(M7:M8)</f>
        <v>122</v>
      </c>
      <c r="N9" s="452">
        <f>SUM(N7:N8)</f>
        <v>130</v>
      </c>
      <c r="O9" s="452">
        <f>SUM(O7:O8)</f>
        <v>128</v>
      </c>
      <c r="P9" s="107" t="s">
        <v>245</v>
      </c>
      <c r="Q9" s="1168"/>
    </row>
    <row r="10" spans="1:17" ht="14.25" thickTop="1" thickBot="1">
      <c r="A10" s="1182" t="s">
        <v>55</v>
      </c>
      <c r="B10" s="313" t="s">
        <v>241</v>
      </c>
      <c r="C10" s="454">
        <f t="shared" si="0"/>
        <v>1967</v>
      </c>
      <c r="D10" s="455">
        <v>188</v>
      </c>
      <c r="E10" s="455">
        <v>142</v>
      </c>
      <c r="F10" s="455">
        <v>193</v>
      </c>
      <c r="G10" s="455">
        <v>158</v>
      </c>
      <c r="H10" s="455">
        <v>160</v>
      </c>
      <c r="I10" s="455">
        <v>158</v>
      </c>
      <c r="J10" s="455">
        <v>176</v>
      </c>
      <c r="K10" s="455">
        <v>173</v>
      </c>
      <c r="L10" s="455">
        <v>147</v>
      </c>
      <c r="M10" s="455">
        <v>146</v>
      </c>
      <c r="N10" s="455">
        <v>165</v>
      </c>
      <c r="O10" s="455">
        <v>161</v>
      </c>
      <c r="P10" s="108" t="s">
        <v>242</v>
      </c>
      <c r="Q10" s="1175" t="s">
        <v>56</v>
      </c>
    </row>
    <row r="11" spans="1:17" ht="14.25" thickTop="1" thickBot="1">
      <c r="A11" s="1182"/>
      <c r="B11" s="313" t="s">
        <v>243</v>
      </c>
      <c r="C11" s="454">
        <f t="shared" si="0"/>
        <v>1877</v>
      </c>
      <c r="D11" s="455">
        <v>171</v>
      </c>
      <c r="E11" s="455">
        <v>171</v>
      </c>
      <c r="F11" s="455">
        <v>200</v>
      </c>
      <c r="G11" s="455">
        <v>150</v>
      </c>
      <c r="H11" s="455">
        <v>132</v>
      </c>
      <c r="I11" s="455">
        <v>173</v>
      </c>
      <c r="J11" s="455">
        <v>151</v>
      </c>
      <c r="K11" s="455">
        <v>138</v>
      </c>
      <c r="L11" s="455">
        <v>157</v>
      </c>
      <c r="M11" s="455">
        <v>141</v>
      </c>
      <c r="N11" s="455">
        <v>152</v>
      </c>
      <c r="O11" s="455">
        <v>141</v>
      </c>
      <c r="P11" s="108" t="s">
        <v>719</v>
      </c>
      <c r="Q11" s="1175"/>
    </row>
    <row r="12" spans="1:17" s="37" customFormat="1" ht="14.25" thickTop="1" thickBot="1">
      <c r="A12" s="1182"/>
      <c r="B12" s="313" t="s">
        <v>244</v>
      </c>
      <c r="C12" s="454">
        <f t="shared" si="0"/>
        <v>3844</v>
      </c>
      <c r="D12" s="454">
        <f>SUM(D10:D11)</f>
        <v>359</v>
      </c>
      <c r="E12" s="454">
        <f t="shared" ref="E12:K12" si="2">SUM(E10:E11)</f>
        <v>313</v>
      </c>
      <c r="F12" s="454">
        <f t="shared" si="2"/>
        <v>393</v>
      </c>
      <c r="G12" s="454">
        <f t="shared" si="2"/>
        <v>308</v>
      </c>
      <c r="H12" s="454">
        <f t="shared" si="2"/>
        <v>292</v>
      </c>
      <c r="I12" s="454">
        <f t="shared" si="2"/>
        <v>331</v>
      </c>
      <c r="J12" s="454">
        <f t="shared" si="2"/>
        <v>327</v>
      </c>
      <c r="K12" s="454">
        <f t="shared" si="2"/>
        <v>311</v>
      </c>
      <c r="L12" s="454">
        <f>SUM(L10:L11)</f>
        <v>304</v>
      </c>
      <c r="M12" s="454">
        <f>SUM(M10:M11)</f>
        <v>287</v>
      </c>
      <c r="N12" s="454">
        <f>SUM(N10:N11)</f>
        <v>317</v>
      </c>
      <c r="O12" s="454">
        <f>SUM(O10:O11)</f>
        <v>302</v>
      </c>
      <c r="P12" s="108" t="s">
        <v>245</v>
      </c>
      <c r="Q12" s="1175"/>
    </row>
    <row r="13" spans="1:17" ht="14.25" thickTop="1" thickBot="1">
      <c r="A13" s="1166" t="s">
        <v>57</v>
      </c>
      <c r="B13" s="312" t="s">
        <v>241</v>
      </c>
      <c r="C13" s="452">
        <f t="shared" si="0"/>
        <v>219</v>
      </c>
      <c r="D13" s="453">
        <v>18</v>
      </c>
      <c r="E13" s="453">
        <v>16</v>
      </c>
      <c r="F13" s="453">
        <v>18</v>
      </c>
      <c r="G13" s="453">
        <v>17</v>
      </c>
      <c r="H13" s="453">
        <v>21</v>
      </c>
      <c r="I13" s="453">
        <v>18</v>
      </c>
      <c r="J13" s="453">
        <v>16</v>
      </c>
      <c r="K13" s="453">
        <v>12</v>
      </c>
      <c r="L13" s="453">
        <v>16</v>
      </c>
      <c r="M13" s="453">
        <v>26</v>
      </c>
      <c r="N13" s="453">
        <v>15</v>
      </c>
      <c r="O13" s="453">
        <v>26</v>
      </c>
      <c r="P13" s="107" t="s">
        <v>242</v>
      </c>
      <c r="Q13" s="1168" t="s">
        <v>58</v>
      </c>
    </row>
    <row r="14" spans="1:17" ht="14.25" thickTop="1" thickBot="1">
      <c r="A14" s="1166"/>
      <c r="B14" s="312" t="s">
        <v>243</v>
      </c>
      <c r="C14" s="452">
        <f t="shared" si="0"/>
        <v>221</v>
      </c>
      <c r="D14" s="453">
        <v>16</v>
      </c>
      <c r="E14" s="453">
        <v>14</v>
      </c>
      <c r="F14" s="453">
        <v>19</v>
      </c>
      <c r="G14" s="453">
        <v>15</v>
      </c>
      <c r="H14" s="453">
        <v>14</v>
      </c>
      <c r="I14" s="453">
        <v>22</v>
      </c>
      <c r="J14" s="453">
        <v>23</v>
      </c>
      <c r="K14" s="453">
        <v>22</v>
      </c>
      <c r="L14" s="453">
        <v>25</v>
      </c>
      <c r="M14" s="453">
        <v>15</v>
      </c>
      <c r="N14" s="453">
        <v>23</v>
      </c>
      <c r="O14" s="453">
        <v>13</v>
      </c>
      <c r="P14" s="107" t="s">
        <v>719</v>
      </c>
      <c r="Q14" s="1168"/>
    </row>
    <row r="15" spans="1:17" s="37" customFormat="1" ht="14.25" thickTop="1" thickBot="1">
      <c r="A15" s="1166"/>
      <c r="B15" s="312" t="s">
        <v>244</v>
      </c>
      <c r="C15" s="452">
        <f t="shared" si="0"/>
        <v>440</v>
      </c>
      <c r="D15" s="452">
        <f>SUM(D13:D14)</f>
        <v>34</v>
      </c>
      <c r="E15" s="452">
        <v>30</v>
      </c>
      <c r="F15" s="452">
        <f>F13+F14</f>
        <v>37</v>
      </c>
      <c r="G15" s="452">
        <f t="shared" ref="G15:K15" si="3">SUM(G13:G14)</f>
        <v>32</v>
      </c>
      <c r="H15" s="452">
        <f t="shared" si="3"/>
        <v>35</v>
      </c>
      <c r="I15" s="452">
        <f t="shared" si="3"/>
        <v>40</v>
      </c>
      <c r="J15" s="452">
        <f>SUM(J13:J14)</f>
        <v>39</v>
      </c>
      <c r="K15" s="452">
        <f t="shared" si="3"/>
        <v>34</v>
      </c>
      <c r="L15" s="452">
        <f>SUM(L13:L14)</f>
        <v>41</v>
      </c>
      <c r="M15" s="452">
        <f>SUM(M13:M14)</f>
        <v>41</v>
      </c>
      <c r="N15" s="452">
        <f>SUM(N13:N14)</f>
        <v>38</v>
      </c>
      <c r="O15" s="452">
        <f>SUM(O13:O14)</f>
        <v>39</v>
      </c>
      <c r="P15" s="107" t="s">
        <v>245</v>
      </c>
      <c r="Q15" s="1168"/>
    </row>
    <row r="16" spans="1:17" ht="14.25" thickTop="1" thickBot="1">
      <c r="A16" s="1182" t="s">
        <v>59</v>
      </c>
      <c r="B16" s="313" t="s">
        <v>241</v>
      </c>
      <c r="C16" s="454">
        <f t="shared" si="0"/>
        <v>327</v>
      </c>
      <c r="D16" s="455">
        <v>24</v>
      </c>
      <c r="E16" s="455">
        <v>23</v>
      </c>
      <c r="F16" s="455">
        <v>39</v>
      </c>
      <c r="G16" s="455">
        <v>25</v>
      </c>
      <c r="H16" s="455">
        <v>15</v>
      </c>
      <c r="I16" s="455">
        <v>35</v>
      </c>
      <c r="J16" s="455">
        <v>19</v>
      </c>
      <c r="K16" s="455">
        <v>37</v>
      </c>
      <c r="L16" s="455">
        <v>24</v>
      </c>
      <c r="M16" s="455">
        <v>25</v>
      </c>
      <c r="N16" s="455">
        <v>31</v>
      </c>
      <c r="O16" s="455">
        <v>30</v>
      </c>
      <c r="P16" s="108" t="s">
        <v>242</v>
      </c>
      <c r="Q16" s="1175" t="s">
        <v>60</v>
      </c>
    </row>
    <row r="17" spans="1:17" ht="14.25" thickTop="1" thickBot="1">
      <c r="A17" s="1182"/>
      <c r="B17" s="313" t="s">
        <v>243</v>
      </c>
      <c r="C17" s="454">
        <f t="shared" si="0"/>
        <v>299</v>
      </c>
      <c r="D17" s="455">
        <v>32</v>
      </c>
      <c r="E17" s="455">
        <v>23</v>
      </c>
      <c r="F17" s="455">
        <v>19</v>
      </c>
      <c r="G17" s="455">
        <v>21</v>
      </c>
      <c r="H17" s="455">
        <v>22</v>
      </c>
      <c r="I17" s="455">
        <v>37</v>
      </c>
      <c r="J17" s="455">
        <v>31</v>
      </c>
      <c r="K17" s="455">
        <v>24</v>
      </c>
      <c r="L17" s="455">
        <v>21</v>
      </c>
      <c r="M17" s="455">
        <v>19</v>
      </c>
      <c r="N17" s="455">
        <v>30</v>
      </c>
      <c r="O17" s="455">
        <v>20</v>
      </c>
      <c r="P17" s="108" t="s">
        <v>719</v>
      </c>
      <c r="Q17" s="1175"/>
    </row>
    <row r="18" spans="1:17" s="37" customFormat="1" ht="14.25" thickTop="1" thickBot="1">
      <c r="A18" s="1182"/>
      <c r="B18" s="313" t="s">
        <v>244</v>
      </c>
      <c r="C18" s="454">
        <f t="shared" si="0"/>
        <v>626</v>
      </c>
      <c r="D18" s="454">
        <f>SUM(D16:D17)</f>
        <v>56</v>
      </c>
      <c r="E18" s="454">
        <f>SUM(E16:E17)</f>
        <v>46</v>
      </c>
      <c r="F18" s="454">
        <f t="shared" ref="F18:K18" si="4">SUM(F16:F17)</f>
        <v>58</v>
      </c>
      <c r="G18" s="454">
        <f t="shared" si="4"/>
        <v>46</v>
      </c>
      <c r="H18" s="454">
        <f t="shared" si="4"/>
        <v>37</v>
      </c>
      <c r="I18" s="454">
        <f t="shared" si="4"/>
        <v>72</v>
      </c>
      <c r="J18" s="454">
        <f>SUM(J16:J17)</f>
        <v>50</v>
      </c>
      <c r="K18" s="454">
        <f t="shared" si="4"/>
        <v>61</v>
      </c>
      <c r="L18" s="454">
        <f>SUM(L16:L17)</f>
        <v>45</v>
      </c>
      <c r="M18" s="454">
        <f>SUM(M16:M17)</f>
        <v>44</v>
      </c>
      <c r="N18" s="454">
        <f>SUM(N16:N17)</f>
        <v>61</v>
      </c>
      <c r="O18" s="454">
        <f>SUM(O16:O17)</f>
        <v>50</v>
      </c>
      <c r="P18" s="108" t="s">
        <v>245</v>
      </c>
      <c r="Q18" s="1175"/>
    </row>
    <row r="19" spans="1:17" ht="14.25" thickTop="1" thickBot="1">
      <c r="A19" s="1166" t="s">
        <v>61</v>
      </c>
      <c r="B19" s="312" t="s">
        <v>241</v>
      </c>
      <c r="C19" s="452">
        <f t="shared" si="0"/>
        <v>182</v>
      </c>
      <c r="D19" s="453">
        <v>17</v>
      </c>
      <c r="E19" s="453">
        <v>14</v>
      </c>
      <c r="F19" s="453">
        <v>18</v>
      </c>
      <c r="G19" s="453">
        <v>16</v>
      </c>
      <c r="H19" s="453">
        <v>17</v>
      </c>
      <c r="I19" s="453">
        <v>12</v>
      </c>
      <c r="J19" s="453">
        <v>12</v>
      </c>
      <c r="K19" s="453">
        <v>21</v>
      </c>
      <c r="L19" s="453">
        <v>16</v>
      </c>
      <c r="M19" s="453">
        <v>5</v>
      </c>
      <c r="N19" s="453">
        <v>16</v>
      </c>
      <c r="O19" s="453">
        <v>18</v>
      </c>
      <c r="P19" s="107" t="s">
        <v>242</v>
      </c>
      <c r="Q19" s="1168" t="s">
        <v>62</v>
      </c>
    </row>
    <row r="20" spans="1:17" ht="14.25" thickTop="1" thickBot="1">
      <c r="A20" s="1166"/>
      <c r="B20" s="312" t="s">
        <v>243</v>
      </c>
      <c r="C20" s="452">
        <f t="shared" si="0"/>
        <v>169</v>
      </c>
      <c r="D20" s="453">
        <v>13</v>
      </c>
      <c r="E20" s="453">
        <v>12</v>
      </c>
      <c r="F20" s="453">
        <v>22</v>
      </c>
      <c r="G20" s="453">
        <v>5</v>
      </c>
      <c r="H20" s="453">
        <v>13</v>
      </c>
      <c r="I20" s="453">
        <v>16</v>
      </c>
      <c r="J20" s="453">
        <v>16</v>
      </c>
      <c r="K20" s="453">
        <v>18</v>
      </c>
      <c r="L20" s="453">
        <v>13</v>
      </c>
      <c r="M20" s="453">
        <v>13</v>
      </c>
      <c r="N20" s="453">
        <v>16</v>
      </c>
      <c r="O20" s="453">
        <v>12</v>
      </c>
      <c r="P20" s="107" t="s">
        <v>719</v>
      </c>
      <c r="Q20" s="1168"/>
    </row>
    <row r="21" spans="1:17" s="37" customFormat="1" ht="14.25" thickTop="1" thickBot="1">
      <c r="A21" s="1166"/>
      <c r="B21" s="312" t="s">
        <v>244</v>
      </c>
      <c r="C21" s="452">
        <f t="shared" si="0"/>
        <v>351</v>
      </c>
      <c r="D21" s="452">
        <f>SUM(D19:D20)</f>
        <v>30</v>
      </c>
      <c r="E21" s="452">
        <f t="shared" ref="E21:I21" si="5">SUM(E19:E20)</f>
        <v>26</v>
      </c>
      <c r="F21" s="452">
        <f t="shared" si="5"/>
        <v>40</v>
      </c>
      <c r="G21" s="452">
        <f t="shared" si="5"/>
        <v>21</v>
      </c>
      <c r="H21" s="452">
        <f t="shared" si="5"/>
        <v>30</v>
      </c>
      <c r="I21" s="452">
        <f t="shared" si="5"/>
        <v>28</v>
      </c>
      <c r="J21" s="452">
        <f t="shared" ref="J21:O21" si="6">SUM(J19:J20)</f>
        <v>28</v>
      </c>
      <c r="K21" s="452">
        <f t="shared" si="6"/>
        <v>39</v>
      </c>
      <c r="L21" s="452">
        <f t="shared" si="6"/>
        <v>29</v>
      </c>
      <c r="M21" s="452">
        <f t="shared" si="6"/>
        <v>18</v>
      </c>
      <c r="N21" s="452">
        <f t="shared" si="6"/>
        <v>32</v>
      </c>
      <c r="O21" s="452">
        <f t="shared" si="6"/>
        <v>30</v>
      </c>
      <c r="P21" s="107" t="s">
        <v>245</v>
      </c>
      <c r="Q21" s="1168"/>
    </row>
    <row r="22" spans="1:17" s="37" customFormat="1" ht="14.25" thickTop="1" thickBot="1">
      <c r="A22" s="1182" t="s">
        <v>63</v>
      </c>
      <c r="B22" s="313" t="s">
        <v>241</v>
      </c>
      <c r="C22" s="454">
        <f t="shared" si="0"/>
        <v>25</v>
      </c>
      <c r="D22" s="455">
        <v>3</v>
      </c>
      <c r="E22" s="455">
        <v>3</v>
      </c>
      <c r="F22" s="455">
        <v>2</v>
      </c>
      <c r="G22" s="455">
        <v>2</v>
      </c>
      <c r="H22" s="455">
        <v>3</v>
      </c>
      <c r="I22" s="455">
        <v>6</v>
      </c>
      <c r="J22" s="455">
        <v>1</v>
      </c>
      <c r="K22" s="455">
        <v>0</v>
      </c>
      <c r="L22" s="455">
        <v>1</v>
      </c>
      <c r="M22" s="455">
        <v>2</v>
      </c>
      <c r="N22" s="455">
        <v>0</v>
      </c>
      <c r="O22" s="455">
        <v>2</v>
      </c>
      <c r="P22" s="108" t="s">
        <v>242</v>
      </c>
      <c r="Q22" s="1175" t="s">
        <v>64</v>
      </c>
    </row>
    <row r="23" spans="1:17" s="37" customFormat="1" ht="14.25" thickTop="1" thickBot="1">
      <c r="A23" s="1182"/>
      <c r="B23" s="313" t="s">
        <v>243</v>
      </c>
      <c r="C23" s="454">
        <f t="shared" si="0"/>
        <v>29</v>
      </c>
      <c r="D23" s="455">
        <v>3</v>
      </c>
      <c r="E23" s="455">
        <v>2</v>
      </c>
      <c r="F23" s="455">
        <v>7</v>
      </c>
      <c r="G23" s="455">
        <v>1</v>
      </c>
      <c r="H23" s="455">
        <v>1</v>
      </c>
      <c r="I23" s="455">
        <v>3</v>
      </c>
      <c r="J23" s="455">
        <v>1</v>
      </c>
      <c r="K23" s="455">
        <v>1</v>
      </c>
      <c r="L23" s="455">
        <v>0</v>
      </c>
      <c r="M23" s="455">
        <v>5</v>
      </c>
      <c r="N23" s="455">
        <v>2</v>
      </c>
      <c r="O23" s="455">
        <v>3</v>
      </c>
      <c r="P23" s="108" t="s">
        <v>719</v>
      </c>
      <c r="Q23" s="1175"/>
    </row>
    <row r="24" spans="1:17" s="37" customFormat="1" ht="14.25" thickTop="1" thickBot="1">
      <c r="A24" s="1182"/>
      <c r="B24" s="313" t="s">
        <v>244</v>
      </c>
      <c r="C24" s="454">
        <f t="shared" si="0"/>
        <v>54</v>
      </c>
      <c r="D24" s="454">
        <f t="shared" ref="D24:O24" si="7">SUM(D22:D23)</f>
        <v>6</v>
      </c>
      <c r="E24" s="454">
        <f t="shared" si="7"/>
        <v>5</v>
      </c>
      <c r="F24" s="454">
        <f t="shared" si="7"/>
        <v>9</v>
      </c>
      <c r="G24" s="454">
        <f t="shared" si="7"/>
        <v>3</v>
      </c>
      <c r="H24" s="454">
        <f t="shared" si="7"/>
        <v>4</v>
      </c>
      <c r="I24" s="454">
        <f t="shared" si="7"/>
        <v>9</v>
      </c>
      <c r="J24" s="454">
        <f t="shared" si="7"/>
        <v>2</v>
      </c>
      <c r="K24" s="454">
        <f>SUM(K22:K23)</f>
        <v>1</v>
      </c>
      <c r="L24" s="454">
        <f t="shared" si="7"/>
        <v>1</v>
      </c>
      <c r="M24" s="454">
        <f>SUM(M22:M23)</f>
        <v>7</v>
      </c>
      <c r="N24" s="454">
        <f t="shared" si="7"/>
        <v>2</v>
      </c>
      <c r="O24" s="454">
        <f t="shared" si="7"/>
        <v>5</v>
      </c>
      <c r="P24" s="108" t="s">
        <v>245</v>
      </c>
      <c r="Q24" s="1175"/>
    </row>
    <row r="25" spans="1:17" ht="14.25" thickTop="1" thickBot="1">
      <c r="A25" s="1166" t="s">
        <v>887</v>
      </c>
      <c r="B25" s="312" t="s">
        <v>241</v>
      </c>
      <c r="C25" s="452">
        <f t="shared" si="0"/>
        <v>142</v>
      </c>
      <c r="D25" s="453">
        <v>19</v>
      </c>
      <c r="E25" s="453">
        <v>15</v>
      </c>
      <c r="F25" s="453">
        <v>12</v>
      </c>
      <c r="G25" s="453">
        <v>8</v>
      </c>
      <c r="H25" s="453">
        <v>11</v>
      </c>
      <c r="I25" s="453">
        <v>13</v>
      </c>
      <c r="J25" s="453">
        <v>9</v>
      </c>
      <c r="K25" s="453">
        <v>11</v>
      </c>
      <c r="L25" s="453">
        <v>11</v>
      </c>
      <c r="M25" s="453">
        <v>15</v>
      </c>
      <c r="N25" s="453">
        <v>8</v>
      </c>
      <c r="O25" s="453">
        <v>10</v>
      </c>
      <c r="P25" s="107" t="s">
        <v>242</v>
      </c>
      <c r="Q25" s="1168" t="s">
        <v>65</v>
      </c>
    </row>
    <row r="26" spans="1:17" ht="14.25" thickTop="1" thickBot="1">
      <c r="A26" s="1166"/>
      <c r="B26" s="312" t="s">
        <v>243</v>
      </c>
      <c r="C26" s="452">
        <f t="shared" si="0"/>
        <v>134</v>
      </c>
      <c r="D26" s="453">
        <v>10</v>
      </c>
      <c r="E26" s="453">
        <v>14</v>
      </c>
      <c r="F26" s="453">
        <v>13</v>
      </c>
      <c r="G26" s="453">
        <v>6</v>
      </c>
      <c r="H26" s="453">
        <v>4</v>
      </c>
      <c r="I26" s="453">
        <v>15</v>
      </c>
      <c r="J26" s="453">
        <v>13</v>
      </c>
      <c r="K26" s="453">
        <v>13</v>
      </c>
      <c r="L26" s="453">
        <v>14</v>
      </c>
      <c r="M26" s="453">
        <v>10</v>
      </c>
      <c r="N26" s="453">
        <v>9</v>
      </c>
      <c r="O26" s="453">
        <v>13</v>
      </c>
      <c r="P26" s="107" t="s">
        <v>719</v>
      </c>
      <c r="Q26" s="1168"/>
    </row>
    <row r="27" spans="1:17" s="37" customFormat="1" ht="14.25" thickTop="1" thickBot="1">
      <c r="A27" s="1167"/>
      <c r="B27" s="314" t="s">
        <v>244</v>
      </c>
      <c r="C27" s="456">
        <f t="shared" si="0"/>
        <v>276</v>
      </c>
      <c r="D27" s="456">
        <f t="shared" ref="D27:O27" si="8">SUM(D25:D26)</f>
        <v>29</v>
      </c>
      <c r="E27" s="456">
        <f t="shared" si="8"/>
        <v>29</v>
      </c>
      <c r="F27" s="456">
        <f t="shared" si="8"/>
        <v>25</v>
      </c>
      <c r="G27" s="456">
        <f t="shared" si="8"/>
        <v>14</v>
      </c>
      <c r="H27" s="456">
        <f t="shared" si="8"/>
        <v>15</v>
      </c>
      <c r="I27" s="456">
        <f t="shared" si="8"/>
        <v>28</v>
      </c>
      <c r="J27" s="456">
        <f t="shared" si="8"/>
        <v>22</v>
      </c>
      <c r="K27" s="456">
        <f t="shared" si="8"/>
        <v>24</v>
      </c>
      <c r="L27" s="456">
        <f t="shared" si="8"/>
        <v>25</v>
      </c>
      <c r="M27" s="456">
        <f t="shared" si="8"/>
        <v>25</v>
      </c>
      <c r="N27" s="456">
        <f t="shared" si="8"/>
        <v>17</v>
      </c>
      <c r="O27" s="456">
        <f t="shared" si="8"/>
        <v>23</v>
      </c>
      <c r="P27" s="109" t="s">
        <v>245</v>
      </c>
      <c r="Q27" s="1169"/>
    </row>
    <row r="28" spans="1:17" s="37" customFormat="1" ht="14.25" thickTop="1" thickBot="1">
      <c r="A28" s="1174" t="s">
        <v>1085</v>
      </c>
      <c r="B28" s="342" t="s">
        <v>241</v>
      </c>
      <c r="C28" s="454">
        <f>SUM(D28:O28)</f>
        <v>214</v>
      </c>
      <c r="D28" s="455">
        <v>23</v>
      </c>
      <c r="E28" s="455">
        <v>21</v>
      </c>
      <c r="F28" s="455">
        <v>16</v>
      </c>
      <c r="G28" s="455">
        <v>22</v>
      </c>
      <c r="H28" s="455">
        <v>16</v>
      </c>
      <c r="I28" s="455">
        <v>20</v>
      </c>
      <c r="J28" s="455">
        <v>16</v>
      </c>
      <c r="K28" s="455">
        <v>18</v>
      </c>
      <c r="L28" s="455">
        <v>17</v>
      </c>
      <c r="M28" s="455">
        <v>14</v>
      </c>
      <c r="N28" s="455">
        <v>16</v>
      </c>
      <c r="O28" s="455">
        <v>15</v>
      </c>
      <c r="P28" s="108" t="s">
        <v>242</v>
      </c>
      <c r="Q28" s="1175" t="s">
        <v>1084</v>
      </c>
    </row>
    <row r="29" spans="1:17" s="37" customFormat="1" ht="14.25" thickTop="1" thickBot="1">
      <c r="A29" s="1174"/>
      <c r="B29" s="342" t="s">
        <v>243</v>
      </c>
      <c r="C29" s="454">
        <f>SUM(D29:O29)</f>
        <v>256</v>
      </c>
      <c r="D29" s="455">
        <v>13</v>
      </c>
      <c r="E29" s="455">
        <v>26</v>
      </c>
      <c r="F29" s="455">
        <v>25</v>
      </c>
      <c r="G29" s="455">
        <v>26</v>
      </c>
      <c r="H29" s="455">
        <v>25</v>
      </c>
      <c r="I29" s="455">
        <v>23</v>
      </c>
      <c r="J29" s="455">
        <v>19</v>
      </c>
      <c r="K29" s="455">
        <v>24</v>
      </c>
      <c r="L29" s="455">
        <v>8</v>
      </c>
      <c r="M29" s="455">
        <v>23</v>
      </c>
      <c r="N29" s="455">
        <v>17</v>
      </c>
      <c r="O29" s="455">
        <v>27</v>
      </c>
      <c r="P29" s="108" t="s">
        <v>719</v>
      </c>
      <c r="Q29" s="1175"/>
    </row>
    <row r="30" spans="1:17" s="37" customFormat="1" ht="14.25" thickTop="1" thickBot="1">
      <c r="A30" s="1174"/>
      <c r="B30" s="342" t="s">
        <v>244</v>
      </c>
      <c r="C30" s="454">
        <f>SUM(D30:O30)</f>
        <v>470</v>
      </c>
      <c r="D30" s="454">
        <f t="shared" ref="D30:L30" si="9">SUM(D28:D29)</f>
        <v>36</v>
      </c>
      <c r="E30" s="454">
        <f t="shared" si="9"/>
        <v>47</v>
      </c>
      <c r="F30" s="454">
        <f t="shared" si="9"/>
        <v>41</v>
      </c>
      <c r="G30" s="454">
        <f t="shared" si="9"/>
        <v>48</v>
      </c>
      <c r="H30" s="454">
        <f t="shared" si="9"/>
        <v>41</v>
      </c>
      <c r="I30" s="454">
        <f t="shared" si="9"/>
        <v>43</v>
      </c>
      <c r="J30" s="454">
        <f t="shared" si="9"/>
        <v>35</v>
      </c>
      <c r="K30" s="454">
        <f t="shared" si="9"/>
        <v>42</v>
      </c>
      <c r="L30" s="454">
        <f t="shared" si="9"/>
        <v>25</v>
      </c>
      <c r="M30" s="454">
        <f>SUM(M28:M29)</f>
        <v>37</v>
      </c>
      <c r="N30" s="454">
        <f>SUM(N28:N29)</f>
        <v>33</v>
      </c>
      <c r="O30" s="454">
        <f>SUM(O28:O29)</f>
        <v>42</v>
      </c>
      <c r="P30" s="108" t="s">
        <v>245</v>
      </c>
      <c r="Q30" s="1175"/>
    </row>
    <row r="31" spans="1:17" s="37" customFormat="1" ht="14.25" thickTop="1" thickBot="1">
      <c r="A31" s="1166" t="s">
        <v>888</v>
      </c>
      <c r="B31" s="341" t="s">
        <v>241</v>
      </c>
      <c r="C31" s="452">
        <f t="shared" si="0"/>
        <v>116</v>
      </c>
      <c r="D31" s="453">
        <v>4</v>
      </c>
      <c r="E31" s="453">
        <v>9</v>
      </c>
      <c r="F31" s="453">
        <v>10</v>
      </c>
      <c r="G31" s="453">
        <v>11</v>
      </c>
      <c r="H31" s="453">
        <v>5</v>
      </c>
      <c r="I31" s="453">
        <v>22</v>
      </c>
      <c r="J31" s="453">
        <v>3</v>
      </c>
      <c r="K31" s="453">
        <v>10</v>
      </c>
      <c r="L31" s="453">
        <v>7</v>
      </c>
      <c r="M31" s="453">
        <v>15</v>
      </c>
      <c r="N31" s="453">
        <v>9</v>
      </c>
      <c r="O31" s="453">
        <v>11</v>
      </c>
      <c r="P31" s="107" t="s">
        <v>242</v>
      </c>
      <c r="Q31" s="1168" t="s">
        <v>238</v>
      </c>
    </row>
    <row r="32" spans="1:17" s="37" customFormat="1" ht="14.25" thickTop="1" thickBot="1">
      <c r="A32" s="1166"/>
      <c r="B32" s="341" t="s">
        <v>243</v>
      </c>
      <c r="C32" s="452">
        <f t="shared" si="0"/>
        <v>135</v>
      </c>
      <c r="D32" s="453">
        <v>11</v>
      </c>
      <c r="E32" s="453">
        <v>8</v>
      </c>
      <c r="F32" s="453">
        <v>8</v>
      </c>
      <c r="G32" s="453">
        <v>9</v>
      </c>
      <c r="H32" s="453">
        <v>8</v>
      </c>
      <c r="I32" s="453">
        <v>20</v>
      </c>
      <c r="J32" s="453">
        <v>8</v>
      </c>
      <c r="K32" s="453">
        <v>12</v>
      </c>
      <c r="L32" s="453">
        <v>15</v>
      </c>
      <c r="M32" s="453">
        <v>16</v>
      </c>
      <c r="N32" s="453">
        <v>11</v>
      </c>
      <c r="O32" s="453">
        <v>9</v>
      </c>
      <c r="P32" s="107" t="s">
        <v>719</v>
      </c>
      <c r="Q32" s="1168"/>
    </row>
    <row r="33" spans="1:17" s="37" customFormat="1" ht="13.5" thickTop="1">
      <c r="A33" s="1167"/>
      <c r="B33" s="314" t="s">
        <v>244</v>
      </c>
      <c r="C33" s="456">
        <f t="shared" si="0"/>
        <v>251</v>
      </c>
      <c r="D33" s="456">
        <f t="shared" ref="D33:O33" si="10">SUM(D31:D32)</f>
        <v>15</v>
      </c>
      <c r="E33" s="456">
        <f t="shared" si="10"/>
        <v>17</v>
      </c>
      <c r="F33" s="456">
        <f t="shared" si="10"/>
        <v>18</v>
      </c>
      <c r="G33" s="456">
        <f t="shared" si="10"/>
        <v>20</v>
      </c>
      <c r="H33" s="456">
        <f t="shared" si="10"/>
        <v>13</v>
      </c>
      <c r="I33" s="456">
        <f t="shared" si="10"/>
        <v>42</v>
      </c>
      <c r="J33" s="456">
        <f t="shared" si="10"/>
        <v>11</v>
      </c>
      <c r="K33" s="456">
        <f t="shared" si="10"/>
        <v>22</v>
      </c>
      <c r="L33" s="456">
        <f t="shared" si="10"/>
        <v>22</v>
      </c>
      <c r="M33" s="456">
        <f t="shared" si="10"/>
        <v>31</v>
      </c>
      <c r="N33" s="456">
        <f t="shared" si="10"/>
        <v>20</v>
      </c>
      <c r="O33" s="456">
        <f t="shared" si="10"/>
        <v>20</v>
      </c>
      <c r="P33" s="109" t="s">
        <v>245</v>
      </c>
      <c r="Q33" s="1169"/>
    </row>
    <row r="34" spans="1:17" ht="13.5" thickBot="1">
      <c r="A34" s="1176" t="s">
        <v>66</v>
      </c>
      <c r="B34" s="317" t="s">
        <v>241</v>
      </c>
      <c r="C34" s="853">
        <f t="shared" ref="C34:N34" si="11">C7+C10+C13+C16+C19+C22+C25+C28+C31</f>
        <v>4016</v>
      </c>
      <c r="D34" s="853">
        <f t="shared" si="11"/>
        <v>364</v>
      </c>
      <c r="E34" s="853">
        <f t="shared" si="11"/>
        <v>317</v>
      </c>
      <c r="F34" s="853">
        <f t="shared" si="11"/>
        <v>374</v>
      </c>
      <c r="G34" s="853">
        <f t="shared" si="11"/>
        <v>330</v>
      </c>
      <c r="H34" s="853">
        <f t="shared" si="11"/>
        <v>350</v>
      </c>
      <c r="I34" s="853">
        <f t="shared" si="11"/>
        <v>346</v>
      </c>
      <c r="J34" s="853">
        <f t="shared" si="11"/>
        <v>330</v>
      </c>
      <c r="K34" s="853">
        <f t="shared" si="11"/>
        <v>363</v>
      </c>
      <c r="L34" s="853">
        <f t="shared" si="11"/>
        <v>280</v>
      </c>
      <c r="M34" s="853">
        <f t="shared" si="11"/>
        <v>308</v>
      </c>
      <c r="N34" s="853">
        <f t="shared" si="11"/>
        <v>324</v>
      </c>
      <c r="O34" s="853">
        <f>O7+O10+O13+O16+O19+O22+O25+O28+O31</f>
        <v>330</v>
      </c>
      <c r="P34" s="854" t="s">
        <v>242</v>
      </c>
      <c r="Q34" s="1179" t="s">
        <v>67</v>
      </c>
    </row>
    <row r="35" spans="1:17" ht="14.25" thickTop="1" thickBot="1">
      <c r="A35" s="1177"/>
      <c r="B35" s="342" t="s">
        <v>243</v>
      </c>
      <c r="C35" s="853">
        <f t="shared" ref="C35:N35" si="12">C8+C11+C14+C17+C20+C23+C26+C29+C32</f>
        <v>3922</v>
      </c>
      <c r="D35" s="853">
        <f t="shared" si="12"/>
        <v>338</v>
      </c>
      <c r="E35" s="853">
        <f t="shared" si="12"/>
        <v>332</v>
      </c>
      <c r="F35" s="853">
        <f t="shared" si="12"/>
        <v>391</v>
      </c>
      <c r="G35" s="853">
        <f t="shared" si="12"/>
        <v>295</v>
      </c>
      <c r="H35" s="853">
        <f t="shared" si="12"/>
        <v>307</v>
      </c>
      <c r="I35" s="853">
        <f t="shared" si="12"/>
        <v>368</v>
      </c>
      <c r="J35" s="853">
        <f t="shared" si="12"/>
        <v>329</v>
      </c>
      <c r="K35" s="853">
        <f t="shared" si="12"/>
        <v>322</v>
      </c>
      <c r="L35" s="853">
        <f t="shared" si="12"/>
        <v>301</v>
      </c>
      <c r="M35" s="853">
        <f t="shared" si="12"/>
        <v>304</v>
      </c>
      <c r="N35" s="853">
        <f t="shared" si="12"/>
        <v>326</v>
      </c>
      <c r="O35" s="853">
        <f>O8+O11+O14+O17+O20+O23+O26+O29+O32</f>
        <v>309</v>
      </c>
      <c r="P35" s="108" t="s">
        <v>719</v>
      </c>
      <c r="Q35" s="1180"/>
    </row>
    <row r="36" spans="1:17" s="37" customFormat="1" ht="13.5" thickTop="1">
      <c r="A36" s="1178"/>
      <c r="B36" s="855" t="s">
        <v>244</v>
      </c>
      <c r="C36" s="857">
        <f t="shared" ref="C36:N36" si="13">C34+C35</f>
        <v>7938</v>
      </c>
      <c r="D36" s="857">
        <f t="shared" si="13"/>
        <v>702</v>
      </c>
      <c r="E36" s="857">
        <f t="shared" si="13"/>
        <v>649</v>
      </c>
      <c r="F36" s="857">
        <f t="shared" si="13"/>
        <v>765</v>
      </c>
      <c r="G36" s="857">
        <f t="shared" si="13"/>
        <v>625</v>
      </c>
      <c r="H36" s="857">
        <f t="shared" si="13"/>
        <v>657</v>
      </c>
      <c r="I36" s="857">
        <f t="shared" si="13"/>
        <v>714</v>
      </c>
      <c r="J36" s="857">
        <f t="shared" si="13"/>
        <v>659</v>
      </c>
      <c r="K36" s="857">
        <f t="shared" si="13"/>
        <v>685</v>
      </c>
      <c r="L36" s="857">
        <f t="shared" si="13"/>
        <v>581</v>
      </c>
      <c r="M36" s="857">
        <f t="shared" si="13"/>
        <v>612</v>
      </c>
      <c r="N36" s="857">
        <f t="shared" si="13"/>
        <v>650</v>
      </c>
      <c r="O36" s="857">
        <f>O34+O35</f>
        <v>639</v>
      </c>
      <c r="P36" s="856" t="s">
        <v>245</v>
      </c>
      <c r="Q36" s="1181"/>
    </row>
    <row r="37" spans="1:17">
      <c r="A37" s="40"/>
      <c r="B37" s="102"/>
      <c r="P37" s="102"/>
      <c r="Q37" s="40"/>
    </row>
    <row r="38" spans="1:17">
      <c r="A38" s="40"/>
      <c r="B38" s="102"/>
      <c r="P38" s="102"/>
      <c r="Q38" s="40"/>
    </row>
    <row r="39" spans="1:17">
      <c r="A39" s="40"/>
      <c r="B39" s="102"/>
      <c r="P39" s="102"/>
      <c r="Q39" s="40"/>
    </row>
    <row r="40" spans="1:17">
      <c r="A40" s="40"/>
      <c r="B40" s="102"/>
      <c r="P40" s="102"/>
      <c r="Q40" s="40"/>
    </row>
    <row r="41" spans="1:17">
      <c r="A41" s="40"/>
      <c r="B41" s="102"/>
      <c r="P41" s="102"/>
      <c r="Q41" s="40"/>
    </row>
    <row r="42" spans="1:17">
      <c r="A42" s="40"/>
      <c r="B42" s="102"/>
      <c r="P42" s="102"/>
      <c r="Q42" s="40"/>
    </row>
    <row r="43" spans="1:17">
      <c r="A43" s="40"/>
      <c r="B43" s="102"/>
      <c r="P43" s="102"/>
      <c r="Q43" s="40"/>
    </row>
    <row r="44" spans="1:17">
      <c r="A44" s="40"/>
      <c r="B44" s="102"/>
      <c r="P44" s="102"/>
      <c r="Q44" s="40"/>
    </row>
    <row r="45" spans="1:17">
      <c r="A45" s="40"/>
      <c r="B45" s="102"/>
      <c r="P45" s="102"/>
      <c r="Q45" s="40"/>
    </row>
    <row r="46" spans="1:17">
      <c r="A46" s="40"/>
      <c r="B46" s="102"/>
      <c r="P46" s="102"/>
      <c r="Q46" s="40"/>
    </row>
    <row r="47" spans="1:17">
      <c r="A47" s="40"/>
      <c r="B47" s="102"/>
      <c r="P47" s="102"/>
      <c r="Q47" s="40"/>
    </row>
    <row r="48" spans="1:17">
      <c r="A48" s="40"/>
      <c r="B48" s="102"/>
      <c r="P48" s="102"/>
      <c r="Q48" s="40"/>
    </row>
    <row r="49" spans="1:17">
      <c r="A49" s="40"/>
      <c r="B49" s="102"/>
      <c r="P49" s="102"/>
      <c r="Q49" s="40"/>
    </row>
    <row r="50" spans="1:17">
      <c r="A50" s="40"/>
      <c r="B50" s="102"/>
      <c r="P50" s="102"/>
      <c r="Q50" s="40"/>
    </row>
    <row r="51" spans="1:17">
      <c r="A51" s="40"/>
      <c r="B51" s="102"/>
      <c r="P51" s="102"/>
      <c r="Q51" s="40"/>
    </row>
    <row r="52" spans="1:17">
      <c r="A52" s="40"/>
      <c r="B52" s="102"/>
      <c r="P52" s="102"/>
      <c r="Q52" s="40"/>
    </row>
    <row r="53" spans="1:17">
      <c r="A53" s="40"/>
      <c r="B53" s="102"/>
      <c r="P53" s="102"/>
      <c r="Q53" s="40"/>
    </row>
    <row r="54" spans="1:17">
      <c r="A54" s="40"/>
      <c r="B54" s="102"/>
      <c r="P54" s="102"/>
      <c r="Q54" s="40"/>
    </row>
    <row r="55" spans="1:17">
      <c r="A55" s="40"/>
      <c r="B55" s="102"/>
      <c r="P55" s="102"/>
      <c r="Q55" s="40"/>
    </row>
    <row r="56" spans="1:17">
      <c r="A56" s="40"/>
      <c r="B56" s="102"/>
      <c r="P56" s="102"/>
      <c r="Q56" s="40"/>
    </row>
    <row r="57" spans="1:17">
      <c r="A57" s="40"/>
      <c r="B57" s="102"/>
      <c r="P57" s="102"/>
      <c r="Q57" s="40"/>
    </row>
    <row r="58" spans="1:17">
      <c r="A58" s="40"/>
      <c r="B58" s="102"/>
      <c r="P58" s="102"/>
      <c r="Q58" s="40"/>
    </row>
    <row r="59" spans="1:17">
      <c r="A59" s="40"/>
      <c r="B59" s="102"/>
      <c r="P59" s="102"/>
      <c r="Q59" s="40"/>
    </row>
    <row r="60" spans="1:17">
      <c r="A60" s="40"/>
      <c r="B60" s="102"/>
      <c r="P60" s="102"/>
      <c r="Q60" s="40"/>
    </row>
    <row r="61" spans="1:17">
      <c r="A61" s="40"/>
      <c r="B61" s="102"/>
      <c r="P61" s="102"/>
      <c r="Q61" s="40"/>
    </row>
    <row r="62" spans="1:17">
      <c r="A62" s="40"/>
      <c r="B62" s="102"/>
      <c r="P62" s="102"/>
      <c r="Q62" s="40"/>
    </row>
    <row r="63" spans="1:17">
      <c r="A63" s="40"/>
      <c r="B63" s="102"/>
      <c r="P63" s="102"/>
      <c r="Q63" s="40"/>
    </row>
    <row r="64" spans="1:17">
      <c r="A64" s="40"/>
      <c r="B64" s="102"/>
      <c r="P64" s="102"/>
      <c r="Q64" s="40"/>
    </row>
    <row r="65" spans="1:17">
      <c r="A65" s="40"/>
      <c r="B65" s="102"/>
      <c r="P65" s="102"/>
      <c r="Q65" s="40"/>
    </row>
    <row r="66" spans="1:17">
      <c r="A66" s="40"/>
      <c r="B66" s="102"/>
      <c r="P66" s="102"/>
      <c r="Q66" s="40"/>
    </row>
    <row r="67" spans="1:17">
      <c r="A67" s="40"/>
      <c r="B67" s="102"/>
      <c r="P67" s="102"/>
      <c r="Q67" s="40"/>
    </row>
    <row r="68" spans="1:17">
      <c r="A68" s="40"/>
      <c r="B68" s="102"/>
      <c r="P68" s="102"/>
      <c r="Q68" s="40"/>
    </row>
    <row r="69" spans="1:17">
      <c r="A69" s="40"/>
      <c r="B69" s="102"/>
      <c r="P69" s="102"/>
      <c r="Q69" s="40"/>
    </row>
    <row r="70" spans="1:17">
      <c r="A70" s="40"/>
      <c r="B70" s="102"/>
      <c r="P70" s="102"/>
      <c r="Q70" s="40"/>
    </row>
    <row r="71" spans="1:17">
      <c r="A71" s="40"/>
      <c r="B71" s="102"/>
      <c r="P71" s="102"/>
      <c r="Q71" s="40"/>
    </row>
    <row r="72" spans="1:17">
      <c r="A72" s="40"/>
      <c r="B72" s="102"/>
      <c r="P72" s="102"/>
      <c r="Q72" s="40"/>
    </row>
    <row r="73" spans="1:17">
      <c r="A73" s="40"/>
      <c r="B73" s="102"/>
      <c r="P73" s="102"/>
      <c r="Q73" s="40"/>
    </row>
    <row r="74" spans="1:17">
      <c r="A74" s="40"/>
      <c r="B74" s="102"/>
      <c r="P74" s="102"/>
      <c r="Q74" s="40"/>
    </row>
    <row r="75" spans="1:17">
      <c r="A75" s="40"/>
      <c r="B75" s="102"/>
      <c r="P75" s="102"/>
      <c r="Q75" s="40"/>
    </row>
    <row r="76" spans="1:17">
      <c r="A76" s="40"/>
      <c r="B76" s="102"/>
      <c r="P76" s="102"/>
      <c r="Q76" s="40"/>
    </row>
    <row r="77" spans="1:17">
      <c r="A77" s="40"/>
      <c r="B77" s="102"/>
      <c r="P77" s="102"/>
      <c r="Q77" s="40"/>
    </row>
    <row r="78" spans="1:17">
      <c r="A78" s="40"/>
      <c r="B78" s="102"/>
      <c r="P78" s="102"/>
      <c r="Q78" s="40"/>
    </row>
    <row r="79" spans="1:17">
      <c r="A79" s="40"/>
      <c r="B79" s="102"/>
      <c r="P79" s="102"/>
      <c r="Q79" s="40"/>
    </row>
    <row r="80" spans="1:17">
      <c r="A80" s="40"/>
      <c r="B80" s="102"/>
      <c r="P80" s="102"/>
      <c r="Q80" s="40"/>
    </row>
    <row r="81" spans="1:17">
      <c r="A81" s="40"/>
      <c r="B81" s="102"/>
      <c r="P81" s="102"/>
      <c r="Q81" s="40"/>
    </row>
    <row r="82" spans="1:17">
      <c r="A82" s="40"/>
      <c r="B82" s="102"/>
      <c r="P82" s="102"/>
      <c r="Q82" s="40"/>
    </row>
    <row r="83" spans="1:17">
      <c r="A83" s="40"/>
      <c r="B83" s="102"/>
      <c r="P83" s="102"/>
      <c r="Q83" s="40"/>
    </row>
    <row r="84" spans="1:17">
      <c r="A84" s="40"/>
      <c r="B84" s="102"/>
      <c r="P84" s="102"/>
      <c r="Q84" s="40"/>
    </row>
    <row r="85" spans="1:17">
      <c r="A85" s="40"/>
      <c r="B85" s="102"/>
      <c r="P85" s="102"/>
      <c r="Q85" s="40"/>
    </row>
    <row r="86" spans="1:17">
      <c r="A86" s="40"/>
      <c r="B86" s="102"/>
      <c r="P86" s="102"/>
      <c r="Q86" s="40"/>
    </row>
    <row r="87" spans="1:17">
      <c r="A87" s="40"/>
      <c r="B87" s="102"/>
      <c r="P87" s="102"/>
      <c r="Q87" s="40"/>
    </row>
    <row r="88" spans="1:17">
      <c r="A88" s="40"/>
      <c r="B88" s="102"/>
      <c r="P88" s="102"/>
      <c r="Q88" s="40"/>
    </row>
    <row r="89" spans="1:17">
      <c r="A89" s="40"/>
      <c r="B89" s="102"/>
      <c r="P89" s="102"/>
      <c r="Q89" s="40"/>
    </row>
    <row r="90" spans="1:17">
      <c r="A90" s="40"/>
      <c r="B90" s="102"/>
      <c r="P90" s="102"/>
      <c r="Q90" s="40"/>
    </row>
    <row r="91" spans="1:17">
      <c r="A91" s="40"/>
      <c r="B91" s="102"/>
      <c r="P91" s="102"/>
      <c r="Q91" s="40"/>
    </row>
    <row r="92" spans="1:17">
      <c r="A92" s="40"/>
      <c r="B92" s="102"/>
      <c r="P92" s="102"/>
      <c r="Q92" s="40"/>
    </row>
    <row r="93" spans="1:17">
      <c r="A93" s="40"/>
      <c r="B93" s="102"/>
      <c r="P93" s="102"/>
      <c r="Q93" s="40"/>
    </row>
    <row r="94" spans="1:17">
      <c r="A94" s="40"/>
      <c r="B94" s="102"/>
      <c r="P94" s="102"/>
      <c r="Q94" s="40"/>
    </row>
    <row r="95" spans="1:17">
      <c r="A95" s="40"/>
      <c r="B95" s="102"/>
      <c r="P95" s="102"/>
      <c r="Q95" s="40"/>
    </row>
    <row r="96" spans="1:17">
      <c r="A96" s="40"/>
      <c r="B96" s="102"/>
      <c r="P96" s="102"/>
      <c r="Q96" s="40"/>
    </row>
    <row r="97" spans="1:17">
      <c r="A97" s="40"/>
      <c r="B97" s="102"/>
      <c r="P97" s="102"/>
      <c r="Q97" s="40"/>
    </row>
    <row r="98" spans="1:17">
      <c r="A98" s="40"/>
      <c r="B98" s="102"/>
      <c r="P98" s="102"/>
      <c r="Q98" s="40"/>
    </row>
    <row r="99" spans="1:17">
      <c r="A99" s="40"/>
      <c r="B99" s="102"/>
      <c r="P99" s="102"/>
      <c r="Q99" s="40"/>
    </row>
    <row r="100" spans="1:17">
      <c r="A100" s="40"/>
      <c r="B100" s="102"/>
      <c r="P100" s="102"/>
      <c r="Q100" s="40"/>
    </row>
    <row r="101" spans="1:17">
      <c r="A101" s="40"/>
      <c r="B101" s="102"/>
      <c r="P101" s="102"/>
      <c r="Q101" s="40"/>
    </row>
    <row r="102" spans="1:17">
      <c r="A102" s="40"/>
      <c r="B102" s="102"/>
      <c r="P102" s="102"/>
      <c r="Q102" s="40"/>
    </row>
    <row r="103" spans="1:17">
      <c r="A103" s="40"/>
      <c r="B103" s="102"/>
      <c r="P103" s="102"/>
      <c r="Q103" s="40"/>
    </row>
    <row r="104" spans="1:17">
      <c r="A104" s="40"/>
      <c r="B104" s="102"/>
      <c r="P104" s="102"/>
      <c r="Q104" s="40"/>
    </row>
    <row r="105" spans="1:17">
      <c r="A105" s="40"/>
      <c r="B105" s="102"/>
      <c r="P105" s="102"/>
      <c r="Q105" s="40"/>
    </row>
    <row r="106" spans="1:17">
      <c r="A106" s="40"/>
      <c r="B106" s="102"/>
      <c r="P106" s="102"/>
      <c r="Q106" s="40"/>
    </row>
    <row r="107" spans="1:17">
      <c r="A107" s="40"/>
      <c r="B107" s="102"/>
      <c r="P107" s="102"/>
      <c r="Q107" s="40"/>
    </row>
    <row r="108" spans="1:17">
      <c r="A108" s="40"/>
      <c r="B108" s="102"/>
      <c r="P108" s="102"/>
      <c r="Q108" s="40"/>
    </row>
    <row r="109" spans="1:17">
      <c r="A109" s="40"/>
      <c r="B109" s="102"/>
      <c r="P109" s="102"/>
      <c r="Q109" s="40"/>
    </row>
    <row r="110" spans="1:17">
      <c r="A110" s="40"/>
      <c r="B110" s="102"/>
      <c r="P110" s="102"/>
      <c r="Q110" s="40"/>
    </row>
    <row r="111" spans="1:17">
      <c r="A111" s="40"/>
      <c r="B111" s="102"/>
      <c r="P111" s="102"/>
      <c r="Q111" s="40"/>
    </row>
    <row r="112" spans="1:17">
      <c r="A112" s="40"/>
      <c r="B112" s="102"/>
      <c r="P112" s="102"/>
      <c r="Q112" s="40"/>
    </row>
    <row r="113" spans="1:17">
      <c r="A113" s="40"/>
      <c r="B113" s="102"/>
      <c r="P113" s="102"/>
      <c r="Q113" s="40"/>
    </row>
    <row r="114" spans="1:17">
      <c r="A114" s="40"/>
      <c r="B114" s="102"/>
      <c r="P114" s="102"/>
      <c r="Q114" s="40"/>
    </row>
    <row r="115" spans="1:17">
      <c r="A115" s="40"/>
      <c r="B115" s="102"/>
      <c r="P115" s="102"/>
      <c r="Q115" s="40"/>
    </row>
    <row r="116" spans="1:17">
      <c r="A116" s="40"/>
      <c r="B116" s="102"/>
      <c r="P116" s="102"/>
      <c r="Q116" s="40"/>
    </row>
    <row r="117" spans="1:17">
      <c r="A117" s="40"/>
      <c r="B117" s="102"/>
      <c r="P117" s="102"/>
      <c r="Q117" s="40"/>
    </row>
    <row r="118" spans="1:17">
      <c r="A118" s="40"/>
      <c r="B118" s="102"/>
      <c r="P118" s="102"/>
      <c r="Q118" s="40"/>
    </row>
    <row r="119" spans="1:17">
      <c r="A119" s="40"/>
      <c r="B119" s="102"/>
      <c r="P119" s="102"/>
      <c r="Q119" s="40"/>
    </row>
    <row r="120" spans="1:17">
      <c r="A120" s="40"/>
      <c r="B120" s="102"/>
      <c r="P120" s="102"/>
      <c r="Q120" s="40"/>
    </row>
    <row r="121" spans="1:17">
      <c r="A121" s="40"/>
      <c r="B121" s="102"/>
      <c r="P121" s="102"/>
      <c r="Q121" s="40"/>
    </row>
    <row r="122" spans="1:17">
      <c r="A122" s="40"/>
      <c r="B122" s="102"/>
      <c r="P122" s="102"/>
      <c r="Q122" s="40"/>
    </row>
    <row r="123" spans="1:17">
      <c r="A123" s="40"/>
      <c r="B123" s="102"/>
      <c r="P123" s="102"/>
      <c r="Q123" s="40"/>
    </row>
    <row r="124" spans="1:17">
      <c r="A124" s="40"/>
      <c r="B124" s="102"/>
      <c r="P124" s="102"/>
      <c r="Q124" s="40"/>
    </row>
    <row r="125" spans="1:17">
      <c r="A125" s="40"/>
      <c r="B125" s="102"/>
      <c r="P125" s="102"/>
      <c r="Q125" s="40"/>
    </row>
    <row r="126" spans="1:17">
      <c r="A126" s="40"/>
      <c r="B126" s="102"/>
      <c r="P126" s="102"/>
      <c r="Q126" s="40"/>
    </row>
    <row r="127" spans="1:17">
      <c r="A127" s="40"/>
      <c r="B127" s="102"/>
      <c r="P127" s="102"/>
      <c r="Q127" s="40"/>
    </row>
    <row r="128" spans="1:17">
      <c r="A128" s="40"/>
      <c r="B128" s="102"/>
      <c r="P128" s="102"/>
      <c r="Q128" s="40"/>
    </row>
    <row r="129" spans="1:17">
      <c r="A129" s="40"/>
      <c r="B129" s="102"/>
      <c r="P129" s="102"/>
      <c r="Q129" s="40"/>
    </row>
    <row r="130" spans="1:17">
      <c r="A130" s="40"/>
      <c r="B130" s="102"/>
      <c r="P130" s="102"/>
      <c r="Q130" s="40"/>
    </row>
    <row r="131" spans="1:17">
      <c r="A131" s="40"/>
      <c r="B131" s="102"/>
      <c r="P131" s="102"/>
      <c r="Q131" s="40"/>
    </row>
    <row r="132" spans="1:17">
      <c r="A132" s="40"/>
      <c r="B132" s="102"/>
      <c r="P132" s="102"/>
      <c r="Q132" s="40"/>
    </row>
    <row r="133" spans="1:17">
      <c r="A133" s="40"/>
      <c r="B133" s="102"/>
      <c r="P133" s="102"/>
      <c r="Q133" s="40"/>
    </row>
    <row r="134" spans="1:17">
      <c r="A134" s="40"/>
      <c r="B134" s="102"/>
      <c r="P134" s="102"/>
      <c r="Q134" s="40"/>
    </row>
    <row r="135" spans="1:17">
      <c r="A135" s="40"/>
      <c r="B135" s="102"/>
      <c r="P135" s="102"/>
      <c r="Q135" s="40"/>
    </row>
    <row r="136" spans="1:17">
      <c r="A136" s="40"/>
      <c r="B136" s="102"/>
      <c r="P136" s="102"/>
      <c r="Q136" s="40"/>
    </row>
    <row r="137" spans="1:17">
      <c r="A137" s="40"/>
      <c r="B137" s="102"/>
      <c r="P137" s="102"/>
      <c r="Q137" s="40"/>
    </row>
    <row r="138" spans="1:17">
      <c r="A138" s="40"/>
      <c r="B138" s="102"/>
      <c r="P138" s="102"/>
      <c r="Q138" s="40"/>
    </row>
    <row r="139" spans="1:17">
      <c r="A139" s="40"/>
      <c r="B139" s="102"/>
      <c r="P139" s="102"/>
      <c r="Q139" s="40"/>
    </row>
    <row r="140" spans="1:17">
      <c r="A140" s="40"/>
      <c r="B140" s="102"/>
      <c r="P140" s="102"/>
      <c r="Q140" s="40"/>
    </row>
    <row r="141" spans="1:17">
      <c r="A141" s="40"/>
      <c r="B141" s="102"/>
      <c r="P141" s="102"/>
      <c r="Q141" s="40"/>
    </row>
    <row r="142" spans="1:17">
      <c r="A142" s="40"/>
      <c r="B142" s="102"/>
      <c r="P142" s="102"/>
      <c r="Q142" s="40"/>
    </row>
    <row r="143" spans="1:17">
      <c r="A143" s="40"/>
      <c r="B143" s="102"/>
      <c r="P143" s="102"/>
      <c r="Q143" s="40"/>
    </row>
    <row r="144" spans="1:17">
      <c r="A144" s="40"/>
      <c r="B144" s="102"/>
      <c r="P144" s="102"/>
      <c r="Q144" s="40"/>
    </row>
    <row r="145" spans="1:17">
      <c r="A145" s="40"/>
      <c r="B145" s="102"/>
      <c r="P145" s="102"/>
      <c r="Q145" s="40"/>
    </row>
    <row r="146" spans="1:17">
      <c r="A146" s="40"/>
      <c r="B146" s="102"/>
      <c r="P146" s="102"/>
      <c r="Q146" s="40"/>
    </row>
    <row r="147" spans="1:17">
      <c r="A147" s="40"/>
      <c r="B147" s="102"/>
      <c r="P147" s="102"/>
      <c r="Q147" s="40"/>
    </row>
    <row r="148" spans="1:17">
      <c r="A148" s="40"/>
      <c r="B148" s="102"/>
      <c r="P148" s="102"/>
      <c r="Q148" s="40"/>
    </row>
    <row r="149" spans="1:17">
      <c r="A149" s="40"/>
      <c r="B149" s="102"/>
      <c r="P149" s="102"/>
      <c r="Q149" s="40"/>
    </row>
    <row r="150" spans="1:17">
      <c r="A150" s="40"/>
      <c r="B150" s="102"/>
      <c r="P150" s="102"/>
      <c r="Q150" s="40"/>
    </row>
    <row r="151" spans="1:17">
      <c r="A151" s="40"/>
      <c r="B151" s="102"/>
      <c r="P151" s="102"/>
      <c r="Q151" s="40"/>
    </row>
    <row r="152" spans="1:17">
      <c r="A152" s="40"/>
      <c r="B152" s="102"/>
      <c r="P152" s="102"/>
      <c r="Q152" s="40"/>
    </row>
    <row r="153" spans="1:17">
      <c r="A153" s="40"/>
      <c r="B153" s="102"/>
      <c r="P153" s="102"/>
      <c r="Q153" s="40"/>
    </row>
    <row r="154" spans="1:17">
      <c r="A154" s="40"/>
      <c r="B154" s="102"/>
      <c r="P154" s="102"/>
      <c r="Q154" s="40"/>
    </row>
    <row r="155" spans="1:17">
      <c r="A155" s="40"/>
      <c r="B155" s="102"/>
      <c r="P155" s="102"/>
      <c r="Q155" s="40"/>
    </row>
    <row r="156" spans="1:17">
      <c r="A156" s="40"/>
      <c r="B156" s="102"/>
      <c r="P156" s="102"/>
      <c r="Q156" s="40"/>
    </row>
    <row r="157" spans="1:17">
      <c r="A157" s="40"/>
      <c r="B157" s="102"/>
      <c r="P157" s="102"/>
      <c r="Q157" s="40"/>
    </row>
    <row r="158" spans="1:17">
      <c r="A158" s="40"/>
      <c r="B158" s="102"/>
      <c r="P158" s="102"/>
      <c r="Q158" s="40"/>
    </row>
    <row r="159" spans="1:17">
      <c r="A159" s="40"/>
      <c r="B159" s="102"/>
      <c r="P159" s="102"/>
      <c r="Q159" s="40"/>
    </row>
    <row r="160" spans="1:17">
      <c r="A160" s="40"/>
      <c r="B160" s="102"/>
      <c r="P160" s="102"/>
      <c r="Q160" s="40"/>
    </row>
    <row r="161" spans="1:17">
      <c r="A161" s="40"/>
      <c r="B161" s="102"/>
      <c r="P161" s="102"/>
      <c r="Q161" s="40"/>
    </row>
    <row r="162" spans="1:17">
      <c r="A162" s="40"/>
      <c r="B162" s="102"/>
      <c r="P162" s="102"/>
      <c r="Q162" s="40"/>
    </row>
    <row r="163" spans="1:17">
      <c r="A163" s="40"/>
      <c r="B163" s="102"/>
      <c r="P163" s="102"/>
      <c r="Q163" s="40"/>
    </row>
    <row r="164" spans="1:17">
      <c r="A164" s="40"/>
      <c r="B164" s="102"/>
      <c r="P164" s="102"/>
      <c r="Q164" s="40"/>
    </row>
    <row r="165" spans="1:17">
      <c r="A165" s="40"/>
      <c r="B165" s="102"/>
      <c r="P165" s="102"/>
      <c r="Q165" s="40"/>
    </row>
    <row r="166" spans="1:17">
      <c r="A166" s="40"/>
      <c r="B166" s="102"/>
      <c r="P166" s="102"/>
      <c r="Q166" s="40"/>
    </row>
    <row r="167" spans="1:17">
      <c r="A167" s="40"/>
      <c r="B167" s="102"/>
      <c r="P167" s="102"/>
      <c r="Q167" s="40"/>
    </row>
    <row r="168" spans="1:17">
      <c r="A168" s="40"/>
      <c r="B168" s="102"/>
      <c r="P168" s="102"/>
      <c r="Q168" s="40"/>
    </row>
    <row r="169" spans="1:17">
      <c r="A169" s="40"/>
      <c r="B169" s="102"/>
      <c r="P169" s="102"/>
      <c r="Q169" s="40"/>
    </row>
    <row r="170" spans="1:17">
      <c r="A170" s="40"/>
      <c r="B170" s="102"/>
      <c r="P170" s="102"/>
      <c r="Q170" s="40"/>
    </row>
    <row r="171" spans="1:17">
      <c r="A171" s="40"/>
      <c r="B171" s="102"/>
      <c r="P171" s="102"/>
      <c r="Q171" s="40"/>
    </row>
    <row r="172" spans="1:17">
      <c r="A172" s="40"/>
      <c r="B172" s="102"/>
      <c r="P172" s="102"/>
      <c r="Q172" s="40"/>
    </row>
    <row r="173" spans="1:17">
      <c r="A173" s="40"/>
      <c r="B173" s="102"/>
      <c r="P173" s="102"/>
      <c r="Q173" s="40"/>
    </row>
    <row r="174" spans="1:17">
      <c r="A174" s="40"/>
      <c r="B174" s="102"/>
      <c r="P174" s="102"/>
      <c r="Q174" s="40"/>
    </row>
    <row r="175" spans="1:17">
      <c r="A175" s="40"/>
      <c r="B175" s="102"/>
      <c r="P175" s="102"/>
      <c r="Q175" s="40"/>
    </row>
    <row r="176" spans="1:17">
      <c r="A176" s="40"/>
      <c r="B176" s="102"/>
      <c r="P176" s="102"/>
      <c r="Q176" s="40"/>
    </row>
    <row r="177" spans="1:17">
      <c r="A177" s="40"/>
      <c r="B177" s="102"/>
      <c r="P177" s="102"/>
      <c r="Q177" s="40"/>
    </row>
    <row r="178" spans="1:17">
      <c r="A178" s="40"/>
      <c r="B178" s="102"/>
      <c r="P178" s="102"/>
      <c r="Q178" s="40"/>
    </row>
    <row r="179" spans="1:17">
      <c r="A179" s="40"/>
      <c r="B179" s="102"/>
      <c r="P179" s="102"/>
      <c r="Q179" s="40"/>
    </row>
    <row r="180" spans="1:17">
      <c r="A180" s="40"/>
      <c r="B180" s="102"/>
      <c r="P180" s="102"/>
      <c r="Q180" s="40"/>
    </row>
    <row r="181" spans="1:17">
      <c r="A181" s="40"/>
      <c r="B181" s="102"/>
      <c r="P181" s="102"/>
      <c r="Q181" s="40"/>
    </row>
    <row r="182" spans="1:17">
      <c r="A182" s="40"/>
      <c r="B182" s="102"/>
      <c r="P182" s="102"/>
      <c r="Q182" s="40"/>
    </row>
    <row r="183" spans="1:17">
      <c r="A183" s="40"/>
      <c r="B183" s="102"/>
      <c r="P183" s="102"/>
      <c r="Q183" s="40"/>
    </row>
    <row r="184" spans="1:17">
      <c r="A184" s="40"/>
      <c r="B184" s="102"/>
      <c r="P184" s="102"/>
      <c r="Q184" s="40"/>
    </row>
    <row r="185" spans="1:17">
      <c r="A185" s="40"/>
      <c r="B185" s="102"/>
      <c r="P185" s="102"/>
      <c r="Q185" s="40"/>
    </row>
    <row r="186" spans="1:17">
      <c r="A186" s="40"/>
      <c r="B186" s="102"/>
      <c r="P186" s="102"/>
      <c r="Q186" s="40"/>
    </row>
    <row r="187" spans="1:17">
      <c r="A187" s="40"/>
      <c r="B187" s="102"/>
      <c r="P187" s="102"/>
      <c r="Q187" s="40"/>
    </row>
    <row r="188" spans="1:17">
      <c r="A188" s="40"/>
      <c r="B188" s="102"/>
      <c r="P188" s="102"/>
      <c r="Q188" s="40"/>
    </row>
    <row r="189" spans="1:17">
      <c r="A189" s="40"/>
      <c r="B189" s="102"/>
      <c r="P189" s="102"/>
      <c r="Q189" s="40"/>
    </row>
    <row r="190" spans="1:17">
      <c r="A190" s="40"/>
      <c r="B190" s="102"/>
      <c r="P190" s="102"/>
      <c r="Q190" s="40"/>
    </row>
    <row r="191" spans="1:17">
      <c r="A191" s="40"/>
      <c r="B191" s="102"/>
      <c r="P191" s="102"/>
      <c r="Q191" s="40"/>
    </row>
    <row r="192" spans="1:17">
      <c r="A192" s="40"/>
      <c r="B192" s="102"/>
      <c r="P192" s="102"/>
      <c r="Q192" s="40"/>
    </row>
    <row r="193" spans="1:17">
      <c r="A193" s="40"/>
      <c r="B193" s="102"/>
      <c r="P193" s="102"/>
      <c r="Q193" s="40"/>
    </row>
    <row r="194" spans="1:17">
      <c r="A194" s="40"/>
      <c r="B194" s="102"/>
      <c r="P194" s="102"/>
      <c r="Q194" s="40"/>
    </row>
    <row r="195" spans="1:17">
      <c r="A195" s="40"/>
      <c r="B195" s="102"/>
      <c r="P195" s="102"/>
      <c r="Q195" s="40"/>
    </row>
    <row r="196" spans="1:17">
      <c r="A196" s="40"/>
      <c r="B196" s="102"/>
      <c r="P196" s="102"/>
      <c r="Q196" s="40"/>
    </row>
    <row r="197" spans="1:17">
      <c r="A197" s="40"/>
      <c r="B197" s="102"/>
      <c r="P197" s="102"/>
      <c r="Q197" s="40"/>
    </row>
    <row r="198" spans="1:17">
      <c r="A198" s="40"/>
      <c r="B198" s="102"/>
      <c r="P198" s="102"/>
      <c r="Q198" s="40"/>
    </row>
    <row r="199" spans="1:17">
      <c r="A199" s="40"/>
      <c r="B199" s="102"/>
      <c r="P199" s="102"/>
      <c r="Q199" s="40"/>
    </row>
    <row r="200" spans="1:17">
      <c r="A200" s="40"/>
      <c r="B200" s="102"/>
      <c r="P200" s="102"/>
      <c r="Q200" s="40"/>
    </row>
    <row r="201" spans="1:17">
      <c r="A201" s="40"/>
      <c r="B201" s="102"/>
      <c r="P201" s="102"/>
      <c r="Q201" s="40"/>
    </row>
    <row r="202" spans="1:17">
      <c r="A202" s="40"/>
      <c r="B202" s="102"/>
      <c r="P202" s="102"/>
      <c r="Q202" s="40"/>
    </row>
    <row r="203" spans="1:17">
      <c r="A203" s="40"/>
      <c r="B203" s="102"/>
      <c r="P203" s="102"/>
      <c r="Q203" s="40"/>
    </row>
    <row r="204" spans="1:17">
      <c r="A204" s="40"/>
      <c r="B204" s="102"/>
      <c r="P204" s="102"/>
      <c r="Q204" s="40"/>
    </row>
    <row r="205" spans="1:17">
      <c r="A205" s="40"/>
      <c r="B205" s="102"/>
      <c r="P205" s="102"/>
      <c r="Q205" s="40"/>
    </row>
    <row r="206" spans="1:17">
      <c r="A206" s="40"/>
      <c r="B206" s="102"/>
      <c r="P206" s="102"/>
      <c r="Q206" s="40"/>
    </row>
    <row r="207" spans="1:17">
      <c r="A207" s="40"/>
      <c r="B207" s="102"/>
      <c r="P207" s="102"/>
      <c r="Q207" s="40"/>
    </row>
    <row r="208" spans="1:17">
      <c r="A208" s="40"/>
      <c r="B208" s="102"/>
      <c r="P208" s="102"/>
      <c r="Q208" s="40"/>
    </row>
    <row r="209" spans="1:17">
      <c r="A209" s="40"/>
      <c r="B209" s="102"/>
      <c r="P209" s="102"/>
      <c r="Q209" s="40"/>
    </row>
    <row r="210" spans="1:17">
      <c r="A210" s="40"/>
      <c r="B210" s="102"/>
      <c r="P210" s="102"/>
      <c r="Q210" s="40"/>
    </row>
    <row r="211" spans="1:17">
      <c r="A211" s="40"/>
      <c r="B211" s="102"/>
      <c r="P211" s="102"/>
      <c r="Q211" s="40"/>
    </row>
    <row r="212" spans="1:17">
      <c r="A212" s="40"/>
      <c r="B212" s="102"/>
      <c r="P212" s="102"/>
      <c r="Q212" s="40"/>
    </row>
    <row r="213" spans="1:17">
      <c r="A213" s="40"/>
      <c r="B213" s="102"/>
      <c r="P213" s="102"/>
      <c r="Q213" s="40"/>
    </row>
    <row r="214" spans="1:17">
      <c r="A214" s="40"/>
      <c r="B214" s="102"/>
      <c r="P214" s="102"/>
      <c r="Q214" s="40"/>
    </row>
    <row r="215" spans="1:17">
      <c r="A215" s="40"/>
      <c r="B215" s="102"/>
      <c r="P215" s="102"/>
      <c r="Q215" s="40"/>
    </row>
    <row r="216" spans="1:17">
      <c r="A216" s="40"/>
      <c r="Q216" s="40"/>
    </row>
    <row r="217" spans="1:17">
      <c r="A217" s="40"/>
      <c r="Q217" s="40"/>
    </row>
    <row r="218" spans="1:17">
      <c r="A218" s="40"/>
      <c r="Q218" s="40"/>
    </row>
  </sheetData>
  <mergeCells count="24">
    <mergeCell ref="A28:A30"/>
    <mergeCell ref="Q28:Q30"/>
    <mergeCell ref="A34:A36"/>
    <mergeCell ref="Q34:Q36"/>
    <mergeCell ref="A10:A12"/>
    <mergeCell ref="Q10:Q12"/>
    <mergeCell ref="A13:A15"/>
    <mergeCell ref="Q13:Q15"/>
    <mergeCell ref="A16:A18"/>
    <mergeCell ref="Q16:Q18"/>
    <mergeCell ref="A31:A33"/>
    <mergeCell ref="Q31:Q33"/>
    <mergeCell ref="A19:A21"/>
    <mergeCell ref="Q19:Q21"/>
    <mergeCell ref="A22:A24"/>
    <mergeCell ref="Q22:Q24"/>
    <mergeCell ref="A25:A27"/>
    <mergeCell ref="Q25:Q27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zoomScaleNormal="100" zoomScaleSheetLayoutView="100" workbookViewId="0">
      <selection activeCell="A5" sqref="A5"/>
    </sheetView>
  </sheetViews>
  <sheetFormatPr defaultRowHeight="15"/>
  <cols>
    <col min="1" max="1" width="15.28515625" style="102" customWidth="1"/>
    <col min="2" max="2" width="6.5703125" style="104" customWidth="1"/>
    <col min="3" max="3" width="8.7109375" style="102" customWidth="1"/>
    <col min="4" max="15" width="7.42578125" style="102" customWidth="1"/>
    <col min="16" max="16" width="5.7109375" style="104" customWidth="1"/>
    <col min="17" max="17" width="12.5703125" style="102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40" customFormat="1" ht="20.25">
      <c r="A1" s="1170" t="s">
        <v>889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</row>
    <row r="2" spans="1:17" s="239" customFormat="1" ht="15.75">
      <c r="A2" s="1171" t="s">
        <v>676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</row>
    <row r="3" spans="1:17" s="239" customFormat="1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</row>
    <row r="4" spans="1:17" s="239" customFormat="1" ht="15.75">
      <c r="A4" s="1171" t="s">
        <v>514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</row>
    <row r="5" spans="1:17" ht="15.75">
      <c r="A5" s="837" t="s">
        <v>1376</v>
      </c>
      <c r="B5" s="838"/>
      <c r="C5" s="681"/>
      <c r="D5" s="666"/>
      <c r="E5" s="666"/>
      <c r="F5" s="666"/>
      <c r="G5" s="666"/>
      <c r="H5" s="359"/>
      <c r="I5" s="681"/>
      <c r="J5" s="666"/>
      <c r="K5" s="666"/>
      <c r="L5" s="666"/>
      <c r="M5" s="666"/>
      <c r="N5" s="666"/>
      <c r="O5" s="666"/>
      <c r="P5" s="838"/>
      <c r="Q5" s="682" t="s">
        <v>246</v>
      </c>
    </row>
    <row r="6" spans="1:17" ht="45" customHeight="1">
      <c r="A6" s="105" t="s">
        <v>132</v>
      </c>
      <c r="B6" s="105" t="s">
        <v>678</v>
      </c>
      <c r="C6" s="235" t="s">
        <v>626</v>
      </c>
      <c r="D6" s="99" t="s">
        <v>512</v>
      </c>
      <c r="E6" s="99" t="s">
        <v>511</v>
      </c>
      <c r="F6" s="99" t="s">
        <v>510</v>
      </c>
      <c r="G6" s="99" t="s">
        <v>509</v>
      </c>
      <c r="H6" s="99" t="s">
        <v>508</v>
      </c>
      <c r="I6" s="99" t="s">
        <v>507</v>
      </c>
      <c r="J6" s="99" t="s">
        <v>506</v>
      </c>
      <c r="K6" s="99" t="s">
        <v>505</v>
      </c>
      <c r="L6" s="99" t="s">
        <v>504</v>
      </c>
      <c r="M6" s="99" t="s">
        <v>503</v>
      </c>
      <c r="N6" s="99" t="s">
        <v>502</v>
      </c>
      <c r="O6" s="99" t="s">
        <v>501</v>
      </c>
      <c r="P6" s="99" t="s">
        <v>677</v>
      </c>
      <c r="Q6" s="99" t="s">
        <v>240</v>
      </c>
    </row>
    <row r="7" spans="1:17" ht="13.5" customHeight="1" thickBot="1">
      <c r="A7" s="1172" t="s">
        <v>53</v>
      </c>
      <c r="B7" s="311" t="s">
        <v>241</v>
      </c>
      <c r="C7" s="450">
        <f>SUM(D7:O7)</f>
        <v>4523</v>
      </c>
      <c r="D7" s="451">
        <v>334</v>
      </c>
      <c r="E7" s="451">
        <v>395</v>
      </c>
      <c r="F7" s="451">
        <v>433</v>
      </c>
      <c r="G7" s="451">
        <v>371</v>
      </c>
      <c r="H7" s="451">
        <v>335</v>
      </c>
      <c r="I7" s="451">
        <v>364</v>
      </c>
      <c r="J7" s="451">
        <v>407</v>
      </c>
      <c r="K7" s="451">
        <v>392</v>
      </c>
      <c r="L7" s="451">
        <v>384</v>
      </c>
      <c r="M7" s="451">
        <v>387</v>
      </c>
      <c r="N7" s="451">
        <v>321</v>
      </c>
      <c r="O7" s="451">
        <v>400</v>
      </c>
      <c r="P7" s="106" t="s">
        <v>242</v>
      </c>
      <c r="Q7" s="1173" t="s">
        <v>54</v>
      </c>
    </row>
    <row r="8" spans="1:17" ht="14.25" thickTop="1" thickBot="1">
      <c r="A8" s="1166"/>
      <c r="B8" s="341" t="s">
        <v>243</v>
      </c>
      <c r="C8" s="452">
        <f t="shared" ref="C8:C33" si="0">SUM(D8:O8)</f>
        <v>4306</v>
      </c>
      <c r="D8" s="453">
        <v>366</v>
      </c>
      <c r="E8" s="453">
        <v>368</v>
      </c>
      <c r="F8" s="453">
        <v>402</v>
      </c>
      <c r="G8" s="453">
        <v>347</v>
      </c>
      <c r="H8" s="453">
        <v>349</v>
      </c>
      <c r="I8" s="453">
        <v>333</v>
      </c>
      <c r="J8" s="453">
        <v>387</v>
      </c>
      <c r="K8" s="453">
        <v>351</v>
      </c>
      <c r="L8" s="453">
        <v>366</v>
      </c>
      <c r="M8" s="453">
        <v>351</v>
      </c>
      <c r="N8" s="453">
        <v>335</v>
      </c>
      <c r="O8" s="453">
        <v>351</v>
      </c>
      <c r="P8" s="107" t="s">
        <v>719</v>
      </c>
      <c r="Q8" s="1168"/>
    </row>
    <row r="9" spans="1:17" s="37" customFormat="1" ht="14.25" thickTop="1" thickBot="1">
      <c r="A9" s="1166"/>
      <c r="B9" s="341" t="s">
        <v>244</v>
      </c>
      <c r="C9" s="452">
        <f t="shared" si="0"/>
        <v>8829</v>
      </c>
      <c r="D9" s="452">
        <f>SUM(D7:D8)</f>
        <v>700</v>
      </c>
      <c r="E9" s="452">
        <f t="shared" ref="E9:K9" si="1">SUM(E7:E8)</f>
        <v>763</v>
      </c>
      <c r="F9" s="452">
        <f t="shared" si="1"/>
        <v>835</v>
      </c>
      <c r="G9" s="452">
        <f t="shared" si="1"/>
        <v>718</v>
      </c>
      <c r="H9" s="452">
        <f t="shared" si="1"/>
        <v>684</v>
      </c>
      <c r="I9" s="452">
        <f t="shared" si="1"/>
        <v>697</v>
      </c>
      <c r="J9" s="452">
        <f t="shared" si="1"/>
        <v>794</v>
      </c>
      <c r="K9" s="452">
        <f t="shared" si="1"/>
        <v>743</v>
      </c>
      <c r="L9" s="452">
        <f>SUM(L7:L8)</f>
        <v>750</v>
      </c>
      <c r="M9" s="452">
        <f>SUM(M7:M8)</f>
        <v>738</v>
      </c>
      <c r="N9" s="452">
        <f>SUM(N7:N8)</f>
        <v>656</v>
      </c>
      <c r="O9" s="452">
        <f>SUM(O7:O8)</f>
        <v>751</v>
      </c>
      <c r="P9" s="107" t="s">
        <v>245</v>
      </c>
      <c r="Q9" s="1168"/>
    </row>
    <row r="10" spans="1:17" ht="14.25" thickTop="1" thickBot="1">
      <c r="A10" s="1182" t="s">
        <v>55</v>
      </c>
      <c r="B10" s="342" t="s">
        <v>241</v>
      </c>
      <c r="C10" s="454">
        <f t="shared" si="0"/>
        <v>3019</v>
      </c>
      <c r="D10" s="455">
        <v>328</v>
      </c>
      <c r="E10" s="455">
        <v>271</v>
      </c>
      <c r="F10" s="455">
        <v>288</v>
      </c>
      <c r="G10" s="455">
        <v>243</v>
      </c>
      <c r="H10" s="455">
        <v>254</v>
      </c>
      <c r="I10" s="455">
        <v>254</v>
      </c>
      <c r="J10" s="455">
        <v>263</v>
      </c>
      <c r="K10" s="455">
        <v>245</v>
      </c>
      <c r="L10" s="455">
        <v>202</v>
      </c>
      <c r="M10" s="455">
        <v>201</v>
      </c>
      <c r="N10" s="455">
        <v>231</v>
      </c>
      <c r="O10" s="455">
        <v>239</v>
      </c>
      <c r="P10" s="108" t="s">
        <v>242</v>
      </c>
      <c r="Q10" s="1175" t="s">
        <v>56</v>
      </c>
    </row>
    <row r="11" spans="1:17" ht="14.25" thickTop="1" thickBot="1">
      <c r="A11" s="1182"/>
      <c r="B11" s="342" t="s">
        <v>243</v>
      </c>
      <c r="C11" s="454">
        <f t="shared" si="0"/>
        <v>2966</v>
      </c>
      <c r="D11" s="455">
        <v>310</v>
      </c>
      <c r="E11" s="455">
        <v>305</v>
      </c>
      <c r="F11" s="455">
        <v>271</v>
      </c>
      <c r="G11" s="455">
        <v>234</v>
      </c>
      <c r="H11" s="455">
        <v>262</v>
      </c>
      <c r="I11" s="455">
        <v>263</v>
      </c>
      <c r="J11" s="455">
        <v>265</v>
      </c>
      <c r="K11" s="455">
        <v>218</v>
      </c>
      <c r="L11" s="455">
        <v>205</v>
      </c>
      <c r="M11" s="455">
        <v>190</v>
      </c>
      <c r="N11" s="455">
        <v>219</v>
      </c>
      <c r="O11" s="455">
        <v>224</v>
      </c>
      <c r="P11" s="108" t="s">
        <v>719</v>
      </c>
      <c r="Q11" s="1175"/>
    </row>
    <row r="12" spans="1:17" s="37" customFormat="1" ht="14.25" thickTop="1" thickBot="1">
      <c r="A12" s="1182"/>
      <c r="B12" s="342" t="s">
        <v>244</v>
      </c>
      <c r="C12" s="454">
        <f t="shared" si="0"/>
        <v>5985</v>
      </c>
      <c r="D12" s="454">
        <f>SUM(D10:D11)</f>
        <v>638</v>
      </c>
      <c r="E12" s="454">
        <f t="shared" ref="E12:K12" si="2">SUM(E10:E11)</f>
        <v>576</v>
      </c>
      <c r="F12" s="454">
        <f t="shared" si="2"/>
        <v>559</v>
      </c>
      <c r="G12" s="454">
        <f t="shared" si="2"/>
        <v>477</v>
      </c>
      <c r="H12" s="454">
        <f t="shared" si="2"/>
        <v>516</v>
      </c>
      <c r="I12" s="454">
        <f t="shared" si="2"/>
        <v>517</v>
      </c>
      <c r="J12" s="454">
        <f t="shared" si="2"/>
        <v>528</v>
      </c>
      <c r="K12" s="454">
        <f t="shared" si="2"/>
        <v>463</v>
      </c>
      <c r="L12" s="454">
        <f>SUM(L10:L11)</f>
        <v>407</v>
      </c>
      <c r="M12" s="454">
        <f>SUM(M10:M11)</f>
        <v>391</v>
      </c>
      <c r="N12" s="454">
        <f>SUM(N10:N11)</f>
        <v>450</v>
      </c>
      <c r="O12" s="454">
        <f>SUM(O10:O11)</f>
        <v>463</v>
      </c>
      <c r="P12" s="108" t="s">
        <v>245</v>
      </c>
      <c r="Q12" s="1175"/>
    </row>
    <row r="13" spans="1:17" ht="14.25" thickTop="1" thickBot="1">
      <c r="A13" s="1166" t="s">
        <v>57</v>
      </c>
      <c r="B13" s="341" t="s">
        <v>241</v>
      </c>
      <c r="C13" s="452">
        <f t="shared" si="0"/>
        <v>478</v>
      </c>
      <c r="D13" s="453">
        <v>34</v>
      </c>
      <c r="E13" s="453">
        <v>38</v>
      </c>
      <c r="F13" s="453">
        <v>52</v>
      </c>
      <c r="G13" s="453">
        <v>46</v>
      </c>
      <c r="H13" s="453">
        <v>34</v>
      </c>
      <c r="I13" s="453">
        <v>23</v>
      </c>
      <c r="J13" s="453">
        <v>44</v>
      </c>
      <c r="K13" s="453">
        <v>45</v>
      </c>
      <c r="L13" s="453">
        <v>32</v>
      </c>
      <c r="M13" s="453">
        <v>39</v>
      </c>
      <c r="N13" s="453">
        <v>39</v>
      </c>
      <c r="O13" s="453">
        <v>52</v>
      </c>
      <c r="P13" s="107" t="s">
        <v>242</v>
      </c>
      <c r="Q13" s="1168" t="s">
        <v>58</v>
      </c>
    </row>
    <row r="14" spans="1:17" ht="14.25" thickTop="1" thickBot="1">
      <c r="A14" s="1166"/>
      <c r="B14" s="341" t="s">
        <v>243</v>
      </c>
      <c r="C14" s="452">
        <f t="shared" si="0"/>
        <v>505</v>
      </c>
      <c r="D14" s="453">
        <v>23</v>
      </c>
      <c r="E14" s="453">
        <v>42</v>
      </c>
      <c r="F14" s="453">
        <v>55</v>
      </c>
      <c r="G14" s="453">
        <v>39</v>
      </c>
      <c r="H14" s="453">
        <v>34</v>
      </c>
      <c r="I14" s="453">
        <v>22</v>
      </c>
      <c r="J14" s="453">
        <v>45</v>
      </c>
      <c r="K14" s="453">
        <v>49</v>
      </c>
      <c r="L14" s="453">
        <v>45</v>
      </c>
      <c r="M14" s="453">
        <v>54</v>
      </c>
      <c r="N14" s="453">
        <v>46</v>
      </c>
      <c r="O14" s="453">
        <v>51</v>
      </c>
      <c r="P14" s="107" t="s">
        <v>719</v>
      </c>
      <c r="Q14" s="1168"/>
    </row>
    <row r="15" spans="1:17" s="37" customFormat="1" ht="14.25" thickTop="1" thickBot="1">
      <c r="A15" s="1166"/>
      <c r="B15" s="341" t="s">
        <v>244</v>
      </c>
      <c r="C15" s="452">
        <f t="shared" si="0"/>
        <v>983</v>
      </c>
      <c r="D15" s="452">
        <f>SUM(D13:D14)</f>
        <v>57</v>
      </c>
      <c r="E15" s="452">
        <f t="shared" ref="E15:K15" si="3">SUM(E13:E14)</f>
        <v>80</v>
      </c>
      <c r="F15" s="452">
        <f>F13+F14</f>
        <v>107</v>
      </c>
      <c r="G15" s="452">
        <f t="shared" si="3"/>
        <v>85</v>
      </c>
      <c r="H15" s="452">
        <f t="shared" si="3"/>
        <v>68</v>
      </c>
      <c r="I15" s="452">
        <f t="shared" si="3"/>
        <v>45</v>
      </c>
      <c r="J15" s="452">
        <f t="shared" si="3"/>
        <v>89</v>
      </c>
      <c r="K15" s="452">
        <f t="shared" si="3"/>
        <v>94</v>
      </c>
      <c r="L15" s="452">
        <f>SUM(L13:L14)</f>
        <v>77</v>
      </c>
      <c r="M15" s="452">
        <f>SUM(M13:M14)</f>
        <v>93</v>
      </c>
      <c r="N15" s="452">
        <f>SUM(N13:N14)</f>
        <v>85</v>
      </c>
      <c r="O15" s="452">
        <f>SUM(O13:O14)</f>
        <v>103</v>
      </c>
      <c r="P15" s="107" t="s">
        <v>245</v>
      </c>
      <c r="Q15" s="1168"/>
    </row>
    <row r="16" spans="1:17" ht="14.25" thickTop="1" thickBot="1">
      <c r="A16" s="1182" t="s">
        <v>59</v>
      </c>
      <c r="B16" s="342" t="s">
        <v>241</v>
      </c>
      <c r="C16" s="454">
        <f t="shared" si="0"/>
        <v>456</v>
      </c>
      <c r="D16" s="455">
        <v>36</v>
      </c>
      <c r="E16" s="455">
        <v>43</v>
      </c>
      <c r="F16" s="455">
        <v>37</v>
      </c>
      <c r="G16" s="455">
        <v>48</v>
      </c>
      <c r="H16" s="455">
        <v>30</v>
      </c>
      <c r="I16" s="455">
        <v>44</v>
      </c>
      <c r="J16" s="455">
        <v>26</v>
      </c>
      <c r="K16" s="455">
        <v>34</v>
      </c>
      <c r="L16" s="455">
        <v>41</v>
      </c>
      <c r="M16" s="455">
        <v>34</v>
      </c>
      <c r="N16" s="455">
        <v>34</v>
      </c>
      <c r="O16" s="455">
        <v>49</v>
      </c>
      <c r="P16" s="108" t="s">
        <v>242</v>
      </c>
      <c r="Q16" s="1175" t="s">
        <v>60</v>
      </c>
    </row>
    <row r="17" spans="1:17" ht="14.25" thickTop="1" thickBot="1">
      <c r="A17" s="1182"/>
      <c r="B17" s="342" t="s">
        <v>243</v>
      </c>
      <c r="C17" s="454">
        <f t="shared" si="0"/>
        <v>436</v>
      </c>
      <c r="D17" s="455">
        <v>43</v>
      </c>
      <c r="E17" s="455">
        <v>45</v>
      </c>
      <c r="F17" s="455">
        <v>40</v>
      </c>
      <c r="G17" s="455">
        <v>40</v>
      </c>
      <c r="H17" s="455">
        <v>32</v>
      </c>
      <c r="I17" s="455">
        <v>30</v>
      </c>
      <c r="J17" s="455">
        <v>39</v>
      </c>
      <c r="K17" s="455">
        <v>34</v>
      </c>
      <c r="L17" s="455">
        <v>36</v>
      </c>
      <c r="M17" s="455">
        <v>34</v>
      </c>
      <c r="N17" s="455">
        <v>27</v>
      </c>
      <c r="O17" s="455">
        <v>36</v>
      </c>
      <c r="P17" s="108" t="s">
        <v>719</v>
      </c>
      <c r="Q17" s="1175"/>
    </row>
    <row r="18" spans="1:17" s="37" customFormat="1" ht="14.25" thickTop="1" thickBot="1">
      <c r="A18" s="1182"/>
      <c r="B18" s="342" t="s">
        <v>244</v>
      </c>
      <c r="C18" s="454">
        <f t="shared" si="0"/>
        <v>892</v>
      </c>
      <c r="D18" s="454">
        <f>SUM(D16:D17)</f>
        <v>79</v>
      </c>
      <c r="E18" s="454">
        <f>SUM(E16:E17)</f>
        <v>88</v>
      </c>
      <c r="F18" s="454">
        <f t="shared" ref="F18:K18" si="4">SUM(F16:F17)</f>
        <v>77</v>
      </c>
      <c r="G18" s="454">
        <f t="shared" si="4"/>
        <v>88</v>
      </c>
      <c r="H18" s="454">
        <f t="shared" si="4"/>
        <v>62</v>
      </c>
      <c r="I18" s="454">
        <f t="shared" si="4"/>
        <v>74</v>
      </c>
      <c r="J18" s="454">
        <f t="shared" si="4"/>
        <v>65</v>
      </c>
      <c r="K18" s="454">
        <f t="shared" si="4"/>
        <v>68</v>
      </c>
      <c r="L18" s="454">
        <f>SUM(L16:L17)</f>
        <v>77</v>
      </c>
      <c r="M18" s="454">
        <f>SUM(M16:M17)</f>
        <v>68</v>
      </c>
      <c r="N18" s="454">
        <f>SUM(N16:N17)</f>
        <v>61</v>
      </c>
      <c r="O18" s="454">
        <f>SUM(O16:O17)</f>
        <v>85</v>
      </c>
      <c r="P18" s="108" t="s">
        <v>245</v>
      </c>
      <c r="Q18" s="1175"/>
    </row>
    <row r="19" spans="1:17" ht="14.25" thickTop="1" thickBot="1">
      <c r="A19" s="1166" t="s">
        <v>61</v>
      </c>
      <c r="B19" s="341" t="s">
        <v>241</v>
      </c>
      <c r="C19" s="452">
        <f t="shared" si="0"/>
        <v>331</v>
      </c>
      <c r="D19" s="453">
        <v>26</v>
      </c>
      <c r="E19" s="453">
        <v>27</v>
      </c>
      <c r="F19" s="453">
        <v>21</v>
      </c>
      <c r="G19" s="453">
        <v>30</v>
      </c>
      <c r="H19" s="453">
        <v>13</v>
      </c>
      <c r="I19" s="453">
        <v>27</v>
      </c>
      <c r="J19" s="453">
        <v>22</v>
      </c>
      <c r="K19" s="453">
        <v>37</v>
      </c>
      <c r="L19" s="453">
        <v>33</v>
      </c>
      <c r="M19" s="453">
        <v>23</v>
      </c>
      <c r="N19" s="453">
        <v>34</v>
      </c>
      <c r="O19" s="453">
        <v>38</v>
      </c>
      <c r="P19" s="107" t="s">
        <v>242</v>
      </c>
      <c r="Q19" s="1168" t="s">
        <v>62</v>
      </c>
    </row>
    <row r="20" spans="1:17" ht="14.25" thickTop="1" thickBot="1">
      <c r="A20" s="1166"/>
      <c r="B20" s="341" t="s">
        <v>243</v>
      </c>
      <c r="C20" s="452">
        <f t="shared" si="0"/>
        <v>339</v>
      </c>
      <c r="D20" s="453">
        <v>23</v>
      </c>
      <c r="E20" s="453">
        <v>23</v>
      </c>
      <c r="F20" s="453">
        <v>26</v>
      </c>
      <c r="G20" s="453">
        <v>19</v>
      </c>
      <c r="H20" s="453">
        <v>23</v>
      </c>
      <c r="I20" s="453">
        <v>26</v>
      </c>
      <c r="J20" s="453">
        <v>45</v>
      </c>
      <c r="K20" s="453">
        <v>30</v>
      </c>
      <c r="L20" s="453">
        <v>32</v>
      </c>
      <c r="M20" s="453">
        <v>24</v>
      </c>
      <c r="N20" s="453">
        <v>35</v>
      </c>
      <c r="O20" s="453">
        <v>33</v>
      </c>
      <c r="P20" s="107" t="s">
        <v>719</v>
      </c>
      <c r="Q20" s="1168"/>
    </row>
    <row r="21" spans="1:17" s="37" customFormat="1" ht="14.25" thickTop="1" thickBot="1">
      <c r="A21" s="1166"/>
      <c r="B21" s="341" t="s">
        <v>244</v>
      </c>
      <c r="C21" s="452">
        <f t="shared" si="0"/>
        <v>670</v>
      </c>
      <c r="D21" s="452">
        <f>SUM(D19:D20)</f>
        <v>49</v>
      </c>
      <c r="E21" s="452">
        <f t="shared" ref="E21:K21" si="5">SUM(E19:E20)</f>
        <v>50</v>
      </c>
      <c r="F21" s="452">
        <f t="shared" si="5"/>
        <v>47</v>
      </c>
      <c r="G21" s="452">
        <f t="shared" si="5"/>
        <v>49</v>
      </c>
      <c r="H21" s="452">
        <f t="shared" si="5"/>
        <v>36</v>
      </c>
      <c r="I21" s="452">
        <f t="shared" si="5"/>
        <v>53</v>
      </c>
      <c r="J21" s="452">
        <f t="shared" si="5"/>
        <v>67</v>
      </c>
      <c r="K21" s="452">
        <f t="shared" si="5"/>
        <v>67</v>
      </c>
      <c r="L21" s="452">
        <f>SUM(L19:L20)</f>
        <v>65</v>
      </c>
      <c r="M21" s="452">
        <f>SUM(M19:M20)</f>
        <v>47</v>
      </c>
      <c r="N21" s="452">
        <f>SUM(N19:N20)</f>
        <v>69</v>
      </c>
      <c r="O21" s="452">
        <f>SUM(O19:O20)</f>
        <v>71</v>
      </c>
      <c r="P21" s="107" t="s">
        <v>245</v>
      </c>
      <c r="Q21" s="1168"/>
    </row>
    <row r="22" spans="1:17" s="37" customFormat="1" ht="14.25" thickTop="1" thickBot="1">
      <c r="A22" s="1182" t="s">
        <v>63</v>
      </c>
      <c r="B22" s="342" t="s">
        <v>241</v>
      </c>
      <c r="C22" s="454">
        <f t="shared" si="0"/>
        <v>47</v>
      </c>
      <c r="D22" s="455">
        <v>6</v>
      </c>
      <c r="E22" s="455">
        <v>3</v>
      </c>
      <c r="F22" s="455">
        <v>5</v>
      </c>
      <c r="G22" s="455">
        <v>3</v>
      </c>
      <c r="H22" s="455">
        <v>4</v>
      </c>
      <c r="I22" s="455">
        <v>5</v>
      </c>
      <c r="J22" s="455">
        <v>1</v>
      </c>
      <c r="K22" s="455">
        <v>2</v>
      </c>
      <c r="L22" s="455">
        <v>3</v>
      </c>
      <c r="M22" s="455">
        <v>4</v>
      </c>
      <c r="N22" s="455">
        <v>4</v>
      </c>
      <c r="O22" s="455">
        <v>7</v>
      </c>
      <c r="P22" s="108" t="s">
        <v>242</v>
      </c>
      <c r="Q22" s="1175" t="s">
        <v>64</v>
      </c>
    </row>
    <row r="23" spans="1:17" s="37" customFormat="1" ht="14.25" thickTop="1" thickBot="1">
      <c r="A23" s="1182"/>
      <c r="B23" s="342" t="s">
        <v>243</v>
      </c>
      <c r="C23" s="454">
        <f t="shared" si="0"/>
        <v>24</v>
      </c>
      <c r="D23" s="455">
        <v>1</v>
      </c>
      <c r="E23" s="455">
        <v>3</v>
      </c>
      <c r="F23" s="455">
        <v>0</v>
      </c>
      <c r="G23" s="455">
        <v>2</v>
      </c>
      <c r="H23" s="455">
        <v>5</v>
      </c>
      <c r="I23" s="455">
        <v>2</v>
      </c>
      <c r="J23" s="455">
        <v>0</v>
      </c>
      <c r="K23" s="455">
        <v>4</v>
      </c>
      <c r="L23" s="455">
        <v>1</v>
      </c>
      <c r="M23" s="455">
        <v>0</v>
      </c>
      <c r="N23" s="455">
        <v>4</v>
      </c>
      <c r="O23" s="455">
        <v>2</v>
      </c>
      <c r="P23" s="108" t="s">
        <v>719</v>
      </c>
      <c r="Q23" s="1175"/>
    </row>
    <row r="24" spans="1:17" s="37" customFormat="1" ht="14.25" thickTop="1" thickBot="1">
      <c r="A24" s="1182"/>
      <c r="B24" s="342" t="s">
        <v>244</v>
      </c>
      <c r="C24" s="454">
        <f t="shared" si="0"/>
        <v>71</v>
      </c>
      <c r="D24" s="454">
        <f t="shared" ref="D24:O24" si="6">SUM(D22:D23)</f>
        <v>7</v>
      </c>
      <c r="E24" s="454">
        <f t="shared" si="6"/>
        <v>6</v>
      </c>
      <c r="F24" s="454">
        <f t="shared" si="6"/>
        <v>5</v>
      </c>
      <c r="G24" s="454">
        <f t="shared" si="6"/>
        <v>5</v>
      </c>
      <c r="H24" s="454">
        <f t="shared" si="6"/>
        <v>9</v>
      </c>
      <c r="I24" s="454">
        <f t="shared" si="6"/>
        <v>7</v>
      </c>
      <c r="J24" s="454">
        <f t="shared" si="6"/>
        <v>1</v>
      </c>
      <c r="K24" s="454">
        <f t="shared" si="6"/>
        <v>6</v>
      </c>
      <c r="L24" s="454">
        <f t="shared" si="6"/>
        <v>4</v>
      </c>
      <c r="M24" s="454">
        <f>SUM(M22:M23)</f>
        <v>4</v>
      </c>
      <c r="N24" s="454">
        <f t="shared" si="6"/>
        <v>8</v>
      </c>
      <c r="O24" s="454">
        <f t="shared" si="6"/>
        <v>9</v>
      </c>
      <c r="P24" s="108" t="s">
        <v>245</v>
      </c>
      <c r="Q24" s="1175"/>
    </row>
    <row r="25" spans="1:17" ht="14.25" thickTop="1" thickBot="1">
      <c r="A25" s="1166" t="s">
        <v>887</v>
      </c>
      <c r="B25" s="341" t="s">
        <v>241</v>
      </c>
      <c r="C25" s="452">
        <f t="shared" si="0"/>
        <v>135</v>
      </c>
      <c r="D25" s="453">
        <v>8</v>
      </c>
      <c r="E25" s="453">
        <v>7</v>
      </c>
      <c r="F25" s="453">
        <v>17</v>
      </c>
      <c r="G25" s="453">
        <v>3</v>
      </c>
      <c r="H25" s="453">
        <v>12</v>
      </c>
      <c r="I25" s="453">
        <v>8</v>
      </c>
      <c r="J25" s="453">
        <v>8</v>
      </c>
      <c r="K25" s="453">
        <v>7</v>
      </c>
      <c r="L25" s="453">
        <v>11</v>
      </c>
      <c r="M25" s="453">
        <v>18</v>
      </c>
      <c r="N25" s="453">
        <v>23</v>
      </c>
      <c r="O25" s="453">
        <v>13</v>
      </c>
      <c r="P25" s="107" t="s">
        <v>242</v>
      </c>
      <c r="Q25" s="1168" t="s">
        <v>65</v>
      </c>
    </row>
    <row r="26" spans="1:17" ht="14.25" thickTop="1" thickBot="1">
      <c r="A26" s="1166"/>
      <c r="B26" s="341" t="s">
        <v>243</v>
      </c>
      <c r="C26" s="452">
        <f t="shared" si="0"/>
        <v>148</v>
      </c>
      <c r="D26" s="453">
        <v>9</v>
      </c>
      <c r="E26" s="453">
        <v>13</v>
      </c>
      <c r="F26" s="453">
        <v>14</v>
      </c>
      <c r="G26" s="453">
        <v>14</v>
      </c>
      <c r="H26" s="453">
        <v>14</v>
      </c>
      <c r="I26" s="453">
        <v>7</v>
      </c>
      <c r="J26" s="453">
        <v>8</v>
      </c>
      <c r="K26" s="453">
        <v>10</v>
      </c>
      <c r="L26" s="453">
        <v>11</v>
      </c>
      <c r="M26" s="453">
        <v>15</v>
      </c>
      <c r="N26" s="453">
        <v>18</v>
      </c>
      <c r="O26" s="453">
        <v>15</v>
      </c>
      <c r="P26" s="107" t="s">
        <v>719</v>
      </c>
      <c r="Q26" s="1168"/>
    </row>
    <row r="27" spans="1:17" s="37" customFormat="1" ht="14.25" thickTop="1" thickBot="1">
      <c r="A27" s="1167"/>
      <c r="B27" s="314" t="s">
        <v>244</v>
      </c>
      <c r="C27" s="456">
        <f t="shared" si="0"/>
        <v>283</v>
      </c>
      <c r="D27" s="456">
        <f t="shared" ref="D27:O27" si="7">SUM(D25:D26)</f>
        <v>17</v>
      </c>
      <c r="E27" s="456">
        <f t="shared" si="7"/>
        <v>20</v>
      </c>
      <c r="F27" s="456">
        <f t="shared" si="7"/>
        <v>31</v>
      </c>
      <c r="G27" s="456">
        <f t="shared" si="7"/>
        <v>17</v>
      </c>
      <c r="H27" s="456">
        <f t="shared" si="7"/>
        <v>26</v>
      </c>
      <c r="I27" s="456">
        <f t="shared" si="7"/>
        <v>15</v>
      </c>
      <c r="J27" s="456">
        <f t="shared" si="7"/>
        <v>16</v>
      </c>
      <c r="K27" s="456">
        <f t="shared" si="7"/>
        <v>17</v>
      </c>
      <c r="L27" s="456">
        <f t="shared" si="7"/>
        <v>22</v>
      </c>
      <c r="M27" s="456">
        <f t="shared" si="7"/>
        <v>33</v>
      </c>
      <c r="N27" s="456">
        <f t="shared" si="7"/>
        <v>41</v>
      </c>
      <c r="O27" s="456">
        <f t="shared" si="7"/>
        <v>28</v>
      </c>
      <c r="P27" s="109" t="s">
        <v>245</v>
      </c>
      <c r="Q27" s="1169"/>
    </row>
    <row r="28" spans="1:17" s="37" customFormat="1" ht="14.25" thickTop="1" thickBot="1">
      <c r="A28" s="1174" t="s">
        <v>1085</v>
      </c>
      <c r="B28" s="342" t="s">
        <v>241</v>
      </c>
      <c r="C28" s="454">
        <f t="shared" si="0"/>
        <v>586</v>
      </c>
      <c r="D28" s="455">
        <v>36</v>
      </c>
      <c r="E28" s="455">
        <v>64</v>
      </c>
      <c r="F28" s="455">
        <v>56</v>
      </c>
      <c r="G28" s="455">
        <v>33</v>
      </c>
      <c r="H28" s="455">
        <v>33</v>
      </c>
      <c r="I28" s="455">
        <v>51</v>
      </c>
      <c r="J28" s="455">
        <v>36</v>
      </c>
      <c r="K28" s="455">
        <v>54</v>
      </c>
      <c r="L28" s="455">
        <v>58</v>
      </c>
      <c r="M28" s="455">
        <v>55</v>
      </c>
      <c r="N28" s="455">
        <v>48</v>
      </c>
      <c r="O28" s="455">
        <v>62</v>
      </c>
      <c r="P28" s="108" t="s">
        <v>242</v>
      </c>
      <c r="Q28" s="1175" t="s">
        <v>1084</v>
      </c>
    </row>
    <row r="29" spans="1:17" s="37" customFormat="1" ht="14.25" thickTop="1" thickBot="1">
      <c r="A29" s="1174"/>
      <c r="B29" s="342" t="s">
        <v>243</v>
      </c>
      <c r="C29" s="454">
        <f t="shared" si="0"/>
        <v>579</v>
      </c>
      <c r="D29" s="455">
        <v>45</v>
      </c>
      <c r="E29" s="455">
        <v>46</v>
      </c>
      <c r="F29" s="455">
        <v>48</v>
      </c>
      <c r="G29" s="455">
        <v>41</v>
      </c>
      <c r="H29" s="455">
        <v>46</v>
      </c>
      <c r="I29" s="455">
        <v>39</v>
      </c>
      <c r="J29" s="455">
        <v>55</v>
      </c>
      <c r="K29" s="455">
        <v>50</v>
      </c>
      <c r="L29" s="455">
        <v>53</v>
      </c>
      <c r="M29" s="455">
        <v>48</v>
      </c>
      <c r="N29" s="455">
        <v>54</v>
      </c>
      <c r="O29" s="455">
        <v>54</v>
      </c>
      <c r="P29" s="108" t="s">
        <v>719</v>
      </c>
      <c r="Q29" s="1175"/>
    </row>
    <row r="30" spans="1:17" s="37" customFormat="1" ht="14.25" thickTop="1" thickBot="1">
      <c r="A30" s="1174"/>
      <c r="B30" s="342" t="s">
        <v>244</v>
      </c>
      <c r="C30" s="454">
        <f t="shared" si="0"/>
        <v>1165</v>
      </c>
      <c r="D30" s="454">
        <f t="shared" ref="D30:L30" si="8">SUM(D28:D29)</f>
        <v>81</v>
      </c>
      <c r="E30" s="454">
        <f t="shared" si="8"/>
        <v>110</v>
      </c>
      <c r="F30" s="454">
        <f t="shared" si="8"/>
        <v>104</v>
      </c>
      <c r="G30" s="454">
        <f t="shared" si="8"/>
        <v>74</v>
      </c>
      <c r="H30" s="454">
        <f t="shared" si="8"/>
        <v>79</v>
      </c>
      <c r="I30" s="454">
        <f t="shared" si="8"/>
        <v>90</v>
      </c>
      <c r="J30" s="454">
        <f t="shared" si="8"/>
        <v>91</v>
      </c>
      <c r="K30" s="454">
        <f t="shared" si="8"/>
        <v>104</v>
      </c>
      <c r="L30" s="454">
        <f t="shared" si="8"/>
        <v>111</v>
      </c>
      <c r="M30" s="454">
        <f>SUM(M28:M29)</f>
        <v>103</v>
      </c>
      <c r="N30" s="454">
        <f>SUM(N28:N29)</f>
        <v>102</v>
      </c>
      <c r="O30" s="454">
        <f>SUM(O28:O29)</f>
        <v>116</v>
      </c>
      <c r="P30" s="108" t="s">
        <v>245</v>
      </c>
      <c r="Q30" s="1175"/>
    </row>
    <row r="31" spans="1:17" ht="13.5" customHeight="1" thickTop="1" thickBot="1">
      <c r="A31" s="1166" t="s">
        <v>888</v>
      </c>
      <c r="B31" s="341" t="s">
        <v>241</v>
      </c>
      <c r="C31" s="452">
        <f t="shared" si="0"/>
        <v>0</v>
      </c>
      <c r="D31" s="453">
        <v>0</v>
      </c>
      <c r="E31" s="453">
        <v>0</v>
      </c>
      <c r="F31" s="453">
        <v>0</v>
      </c>
      <c r="G31" s="453">
        <v>0</v>
      </c>
      <c r="H31" s="453">
        <v>0</v>
      </c>
      <c r="I31" s="453">
        <v>0</v>
      </c>
      <c r="J31" s="453">
        <v>0</v>
      </c>
      <c r="K31" s="453">
        <v>0</v>
      </c>
      <c r="L31" s="453">
        <v>0</v>
      </c>
      <c r="M31" s="453">
        <v>0</v>
      </c>
      <c r="N31" s="453">
        <v>0</v>
      </c>
      <c r="O31" s="453">
        <v>0</v>
      </c>
      <c r="P31" s="107" t="s">
        <v>242</v>
      </c>
      <c r="Q31" s="1168" t="s">
        <v>238</v>
      </c>
    </row>
    <row r="32" spans="1:17" ht="14.25" customHeight="1" thickTop="1" thickBot="1">
      <c r="A32" s="1166"/>
      <c r="B32" s="341" t="s">
        <v>243</v>
      </c>
      <c r="C32" s="452">
        <f t="shared" si="0"/>
        <v>0</v>
      </c>
      <c r="D32" s="453">
        <v>0</v>
      </c>
      <c r="E32" s="453">
        <v>0</v>
      </c>
      <c r="F32" s="453">
        <v>0</v>
      </c>
      <c r="G32" s="453">
        <v>0</v>
      </c>
      <c r="H32" s="453">
        <v>0</v>
      </c>
      <c r="I32" s="453">
        <v>0</v>
      </c>
      <c r="J32" s="453">
        <v>0</v>
      </c>
      <c r="K32" s="453">
        <v>0</v>
      </c>
      <c r="L32" s="453">
        <v>0</v>
      </c>
      <c r="M32" s="453">
        <v>0</v>
      </c>
      <c r="N32" s="453">
        <v>0</v>
      </c>
      <c r="O32" s="453">
        <v>0</v>
      </c>
      <c r="P32" s="107" t="s">
        <v>719</v>
      </c>
      <c r="Q32" s="1168"/>
    </row>
    <row r="33" spans="1:17" s="37" customFormat="1" ht="13.5" customHeight="1" thickTop="1">
      <c r="A33" s="1167"/>
      <c r="B33" s="314" t="s">
        <v>244</v>
      </c>
      <c r="C33" s="456">
        <f t="shared" si="0"/>
        <v>0</v>
      </c>
      <c r="D33" s="456">
        <f t="shared" ref="D33:O33" si="9">SUM(D31:D32)</f>
        <v>0</v>
      </c>
      <c r="E33" s="456">
        <f t="shared" si="9"/>
        <v>0</v>
      </c>
      <c r="F33" s="456">
        <f t="shared" si="9"/>
        <v>0</v>
      </c>
      <c r="G33" s="456">
        <f t="shared" si="9"/>
        <v>0</v>
      </c>
      <c r="H33" s="456">
        <f t="shared" si="9"/>
        <v>0</v>
      </c>
      <c r="I33" s="456">
        <f t="shared" si="9"/>
        <v>0</v>
      </c>
      <c r="J33" s="456">
        <f t="shared" si="9"/>
        <v>0</v>
      </c>
      <c r="K33" s="456">
        <f t="shared" si="9"/>
        <v>0</v>
      </c>
      <c r="L33" s="456">
        <f t="shared" si="9"/>
        <v>0</v>
      </c>
      <c r="M33" s="456">
        <f t="shared" si="9"/>
        <v>0</v>
      </c>
      <c r="N33" s="456">
        <f t="shared" si="9"/>
        <v>0</v>
      </c>
      <c r="O33" s="456">
        <f t="shared" si="9"/>
        <v>0</v>
      </c>
      <c r="P33" s="109" t="s">
        <v>245</v>
      </c>
      <c r="Q33" s="1169"/>
    </row>
    <row r="34" spans="1:17" ht="13.5" thickBot="1">
      <c r="A34" s="1176" t="s">
        <v>66</v>
      </c>
      <c r="B34" s="317" t="s">
        <v>241</v>
      </c>
      <c r="C34" s="853">
        <f t="shared" ref="C34:O36" si="10">C7+C10+C13+C16+C19+C22+C25+C28+C31</f>
        <v>9575</v>
      </c>
      <c r="D34" s="853">
        <f t="shared" si="10"/>
        <v>808</v>
      </c>
      <c r="E34" s="853">
        <f t="shared" si="10"/>
        <v>848</v>
      </c>
      <c r="F34" s="853">
        <f t="shared" si="10"/>
        <v>909</v>
      </c>
      <c r="G34" s="853">
        <f t="shared" si="10"/>
        <v>777</v>
      </c>
      <c r="H34" s="853">
        <f t="shared" si="10"/>
        <v>715</v>
      </c>
      <c r="I34" s="853">
        <f t="shared" si="10"/>
        <v>776</v>
      </c>
      <c r="J34" s="853">
        <f t="shared" si="10"/>
        <v>807</v>
      </c>
      <c r="K34" s="853">
        <f t="shared" si="10"/>
        <v>816</v>
      </c>
      <c r="L34" s="853">
        <f t="shared" si="10"/>
        <v>764</v>
      </c>
      <c r="M34" s="853">
        <f t="shared" si="10"/>
        <v>761</v>
      </c>
      <c r="N34" s="853">
        <f t="shared" si="10"/>
        <v>734</v>
      </c>
      <c r="O34" s="853">
        <f>O7+O10+O13+O16+O19+O22+O25+O28+O31</f>
        <v>860</v>
      </c>
      <c r="P34" s="854" t="s">
        <v>242</v>
      </c>
      <c r="Q34" s="1179" t="s">
        <v>67</v>
      </c>
    </row>
    <row r="35" spans="1:17" ht="14.25" thickTop="1" thickBot="1">
      <c r="A35" s="1177"/>
      <c r="B35" s="342" t="s">
        <v>243</v>
      </c>
      <c r="C35" s="853">
        <f t="shared" si="10"/>
        <v>9303</v>
      </c>
      <c r="D35" s="853">
        <f t="shared" si="10"/>
        <v>820</v>
      </c>
      <c r="E35" s="853">
        <f t="shared" si="10"/>
        <v>845</v>
      </c>
      <c r="F35" s="853">
        <f t="shared" si="10"/>
        <v>856</v>
      </c>
      <c r="G35" s="853">
        <f t="shared" si="10"/>
        <v>736</v>
      </c>
      <c r="H35" s="853">
        <f t="shared" si="10"/>
        <v>765</v>
      </c>
      <c r="I35" s="853">
        <f t="shared" si="10"/>
        <v>722</v>
      </c>
      <c r="J35" s="853">
        <f t="shared" si="10"/>
        <v>844</v>
      </c>
      <c r="K35" s="853">
        <f t="shared" si="10"/>
        <v>746</v>
      </c>
      <c r="L35" s="853">
        <f t="shared" si="10"/>
        <v>749</v>
      </c>
      <c r="M35" s="853">
        <f t="shared" si="10"/>
        <v>716</v>
      </c>
      <c r="N35" s="853">
        <f t="shared" si="10"/>
        <v>738</v>
      </c>
      <c r="O35" s="853">
        <f t="shared" si="10"/>
        <v>766</v>
      </c>
      <c r="P35" s="108" t="s">
        <v>719</v>
      </c>
      <c r="Q35" s="1180"/>
    </row>
    <row r="36" spans="1:17" ht="13.5" thickTop="1">
      <c r="A36" s="1178"/>
      <c r="B36" s="855" t="s">
        <v>244</v>
      </c>
      <c r="C36" s="857">
        <f t="shared" si="10"/>
        <v>18878</v>
      </c>
      <c r="D36" s="857">
        <f t="shared" si="10"/>
        <v>1628</v>
      </c>
      <c r="E36" s="857">
        <f t="shared" si="10"/>
        <v>1693</v>
      </c>
      <c r="F36" s="857">
        <f t="shared" si="10"/>
        <v>1765</v>
      </c>
      <c r="G36" s="857">
        <f t="shared" si="10"/>
        <v>1513</v>
      </c>
      <c r="H36" s="857">
        <f t="shared" si="10"/>
        <v>1480</v>
      </c>
      <c r="I36" s="857">
        <f t="shared" si="10"/>
        <v>1498</v>
      </c>
      <c r="J36" s="857">
        <f t="shared" si="10"/>
        <v>1651</v>
      </c>
      <c r="K36" s="857">
        <f t="shared" si="10"/>
        <v>1562</v>
      </c>
      <c r="L36" s="857">
        <f t="shared" si="10"/>
        <v>1513</v>
      </c>
      <c r="M36" s="857">
        <f t="shared" si="10"/>
        <v>1477</v>
      </c>
      <c r="N36" s="857">
        <f t="shared" si="10"/>
        <v>1472</v>
      </c>
      <c r="O36" s="857">
        <f t="shared" si="10"/>
        <v>1626</v>
      </c>
      <c r="P36" s="856" t="s">
        <v>245</v>
      </c>
      <c r="Q36" s="1181"/>
    </row>
    <row r="37" spans="1:17">
      <c r="A37" s="40"/>
      <c r="B37" s="102"/>
      <c r="P37" s="102"/>
      <c r="Q37" s="40"/>
    </row>
    <row r="38" spans="1:17">
      <c r="A38" s="40"/>
      <c r="B38" s="102"/>
      <c r="P38" s="102"/>
      <c r="Q38" s="40"/>
    </row>
    <row r="39" spans="1:17">
      <c r="A39" s="40"/>
      <c r="B39" s="102"/>
      <c r="P39" s="102"/>
      <c r="Q39" s="40"/>
    </row>
    <row r="40" spans="1:17">
      <c r="A40" s="40"/>
      <c r="B40" s="102"/>
      <c r="P40" s="102"/>
      <c r="Q40" s="40"/>
    </row>
    <row r="41" spans="1:17">
      <c r="A41" s="40"/>
      <c r="B41" s="102"/>
      <c r="P41" s="102"/>
      <c r="Q41" s="40"/>
    </row>
    <row r="42" spans="1:17">
      <c r="A42" s="40"/>
      <c r="B42" s="102"/>
      <c r="P42" s="102"/>
      <c r="Q42" s="40"/>
    </row>
    <row r="43" spans="1:17">
      <c r="A43" s="40"/>
      <c r="B43" s="102"/>
      <c r="P43" s="102"/>
      <c r="Q43" s="40"/>
    </row>
    <row r="44" spans="1:17">
      <c r="A44" s="40"/>
      <c r="B44" s="102"/>
      <c r="P44" s="102"/>
      <c r="Q44" s="40"/>
    </row>
    <row r="45" spans="1:17">
      <c r="A45" s="40"/>
      <c r="B45" s="102"/>
      <c r="P45" s="102"/>
      <c r="Q45" s="40"/>
    </row>
    <row r="46" spans="1:17">
      <c r="A46" s="40"/>
      <c r="B46" s="102"/>
      <c r="P46" s="102"/>
      <c r="Q46" s="40"/>
    </row>
    <row r="47" spans="1:17">
      <c r="A47" s="40"/>
      <c r="B47" s="102"/>
      <c r="P47" s="102"/>
      <c r="Q47" s="40"/>
    </row>
    <row r="48" spans="1:17">
      <c r="A48" s="40"/>
      <c r="B48" s="102"/>
      <c r="P48" s="102"/>
      <c r="Q48" s="40"/>
    </row>
    <row r="49" spans="2:16" s="40" customFormat="1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</row>
    <row r="50" spans="2:16" s="40" customFormat="1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</row>
    <row r="51" spans="2:16" s="40" customFormat="1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2:16" s="40" customFormat="1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</row>
    <row r="53" spans="2:16" s="40" customFormat="1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</row>
    <row r="54" spans="2:16" s="40" customFormat="1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</row>
    <row r="55" spans="2:16" s="40" customFormat="1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</row>
    <row r="56" spans="2:16" s="40" customFormat="1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</row>
    <row r="57" spans="2:16" s="40" customFormat="1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</row>
    <row r="58" spans="2:16" s="40" customFormat="1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</row>
    <row r="59" spans="2:16" s="40" customFormat="1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</row>
    <row r="60" spans="2:16" s="40" customFormat="1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</row>
    <row r="61" spans="2:16" s="40" customFormat="1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</row>
    <row r="62" spans="2:16" s="40" customFormat="1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</row>
    <row r="63" spans="2:16" s="40" customFormat="1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</row>
    <row r="64" spans="2:16" s="40" customFormat="1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</row>
    <row r="65" spans="2:16" s="40" customFormat="1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</row>
    <row r="66" spans="2:16" s="40" customFormat="1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</row>
    <row r="67" spans="2:16" s="40" customFormat="1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</row>
    <row r="68" spans="2:16" s="40" customFormat="1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</row>
    <row r="69" spans="2:16" s="40" customFormat="1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</row>
    <row r="70" spans="2:16" s="40" customFormat="1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</row>
    <row r="71" spans="2:16" s="40" customFormat="1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</row>
    <row r="72" spans="2:16" s="40" customFormat="1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</row>
    <row r="73" spans="2:16" s="40" customFormat="1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</row>
    <row r="74" spans="2:16" s="40" customFormat="1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</row>
    <row r="75" spans="2:16" s="40" customFormat="1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</row>
    <row r="76" spans="2:16" s="40" customFormat="1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</row>
    <row r="77" spans="2:16" s="40" customFormat="1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</row>
    <row r="78" spans="2:16" s="40" customFormat="1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</row>
    <row r="79" spans="2:16" s="40" customFormat="1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</row>
    <row r="80" spans="2:16" s="40" customFormat="1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</row>
    <row r="81" spans="2:16" s="40" customFormat="1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</row>
    <row r="82" spans="2:16" s="40" customFormat="1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</row>
    <row r="83" spans="2:16" s="40" customFormat="1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</row>
    <row r="84" spans="2:16" s="40" customFormat="1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</row>
    <row r="85" spans="2:16" s="40" customFormat="1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</row>
    <row r="86" spans="2:16" s="40" customFormat="1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</row>
    <row r="87" spans="2:16" s="40" customFormat="1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</row>
    <row r="88" spans="2:16" s="40" customFormat="1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</row>
    <row r="89" spans="2:16" s="40" customFormat="1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</row>
    <row r="90" spans="2:16" s="40" customFormat="1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</row>
    <row r="91" spans="2:16" s="40" customFormat="1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</row>
    <row r="92" spans="2:16" s="40" customFormat="1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</row>
    <row r="93" spans="2:16" s="40" customFormat="1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</row>
    <row r="94" spans="2:16" s="40" customFormat="1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</row>
    <row r="95" spans="2:16" s="40" customFormat="1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</row>
    <row r="96" spans="2:16" s="40" customFormat="1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</row>
    <row r="97" spans="2:16" s="40" customFormat="1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</row>
    <row r="98" spans="2:16" s="40" customFormat="1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</row>
    <row r="99" spans="2:16" s="40" customFormat="1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</row>
    <row r="100" spans="2:16" s="40" customFormat="1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</row>
    <row r="101" spans="2:16" s="40" customFormat="1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</row>
    <row r="102" spans="2:16" s="40" customFormat="1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</row>
    <row r="103" spans="2:16" s="40" customFormat="1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</row>
    <row r="104" spans="2:16" s="40" customFormat="1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</row>
    <row r="105" spans="2:16" s="40" customFormat="1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</row>
    <row r="106" spans="2:16" s="40" customFormat="1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</row>
    <row r="107" spans="2:16" s="40" customFormat="1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</row>
    <row r="108" spans="2:16" s="40" customFormat="1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</row>
    <row r="109" spans="2:16" s="40" customFormat="1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</row>
    <row r="110" spans="2:16" s="40" customFormat="1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2:16" s="40" customFormat="1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2:16" s="40" customFormat="1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2:16" s="40" customFormat="1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2:16" s="40" customFormat="1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2:16" s="40" customFormat="1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2:16" s="40" customFormat="1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2:16" s="40" customFormat="1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2:16" s="40" customFormat="1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2:16" s="40" customFormat="1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2:16" s="40" customFormat="1"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2:16" s="40" customFormat="1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2:16" s="40" customFormat="1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2:16" s="40" customFormat="1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2:16" s="40" customFormat="1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2:16" s="40" customFormat="1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  <row r="126" spans="2:16" s="40" customFormat="1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</row>
    <row r="127" spans="2:16" s="40" customFormat="1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</row>
    <row r="128" spans="2:16" s="40" customFormat="1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</row>
    <row r="129" spans="2:16" s="40" customFormat="1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</row>
    <row r="130" spans="2:16" s="40" customFormat="1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</row>
    <row r="131" spans="2:16" s="40" customFormat="1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</row>
    <row r="132" spans="2:16" s="40" customFormat="1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</row>
    <row r="133" spans="2:16" s="40" customFormat="1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</row>
    <row r="134" spans="2:16" s="40" customFormat="1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</row>
    <row r="135" spans="2:16" s="40" customFormat="1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</row>
    <row r="136" spans="2:16" s="40" customFormat="1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</row>
    <row r="137" spans="2:16" s="40" customFormat="1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</row>
    <row r="138" spans="2:16" s="40" customFormat="1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</row>
    <row r="139" spans="2:16" s="40" customFormat="1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</row>
    <row r="140" spans="2:16" s="40" customFormat="1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</row>
    <row r="141" spans="2:16" s="40" customFormat="1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</row>
    <row r="142" spans="2:16" s="40" customFormat="1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</row>
    <row r="143" spans="2:16" s="40" customFormat="1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</row>
    <row r="144" spans="2:16" s="40" customFormat="1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</row>
    <row r="145" spans="2:16" s="40" customFormat="1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</row>
    <row r="146" spans="2:16" s="40" customFormat="1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</row>
    <row r="147" spans="2:16" s="40" customFormat="1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</row>
    <row r="148" spans="2:16" s="40" customFormat="1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</row>
    <row r="149" spans="2:16" s="40" customFormat="1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</row>
    <row r="150" spans="2:16" s="40" customFormat="1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</row>
    <row r="151" spans="2:16" s="40" customFormat="1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</row>
    <row r="152" spans="2:16" s="40" customFormat="1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</row>
    <row r="153" spans="2:16" s="40" customFormat="1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</row>
    <row r="154" spans="2:16" s="40" customFormat="1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</row>
    <row r="155" spans="2:16" s="40" customFormat="1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</row>
    <row r="156" spans="2:16" s="40" customFormat="1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</row>
    <row r="157" spans="2:16" s="40" customFormat="1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</row>
    <row r="158" spans="2:16" s="40" customFormat="1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</row>
    <row r="159" spans="2:16" s="40" customFormat="1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</row>
    <row r="160" spans="2:16" s="40" customFormat="1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</row>
    <row r="161" spans="2:16" s="40" customFormat="1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</row>
    <row r="162" spans="2:16" s="40" customFormat="1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</row>
    <row r="163" spans="2:16" s="40" customFormat="1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</row>
    <row r="164" spans="2:16" s="40" customFormat="1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</row>
    <row r="165" spans="2:16" s="40" customFormat="1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</row>
    <row r="166" spans="2:16" s="40" customFormat="1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</row>
    <row r="167" spans="2:16" s="40" customFormat="1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</row>
    <row r="168" spans="2:16" s="40" customFormat="1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</row>
    <row r="169" spans="2:16" s="40" customFormat="1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</row>
    <row r="170" spans="2:16" s="40" customFormat="1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</row>
    <row r="171" spans="2:16" s="40" customFormat="1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</row>
    <row r="172" spans="2:16" s="40" customFormat="1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</row>
    <row r="173" spans="2:16" s="40" customFormat="1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</row>
    <row r="174" spans="2:16" s="40" customFormat="1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</row>
    <row r="175" spans="2:16" s="40" customFormat="1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</row>
    <row r="176" spans="2:16" s="40" customFormat="1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</row>
    <row r="177" spans="2:16" s="40" customFormat="1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</row>
    <row r="178" spans="2:16" s="40" customFormat="1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</row>
    <row r="179" spans="2:16" s="40" customFormat="1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</row>
    <row r="180" spans="2:16" s="40" customFormat="1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</row>
    <row r="181" spans="2:16" s="40" customFormat="1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</row>
    <row r="182" spans="2:16" s="40" customFormat="1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</row>
    <row r="183" spans="2:16" s="40" customFormat="1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</row>
    <row r="184" spans="2:16" s="40" customFormat="1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</row>
    <row r="185" spans="2:16" s="40" customFormat="1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</row>
    <row r="186" spans="2:16" s="40" customFormat="1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</row>
    <row r="187" spans="2:16" s="40" customFormat="1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</row>
    <row r="188" spans="2:16" s="40" customFormat="1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</row>
    <row r="189" spans="2:16" s="40" customFormat="1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</row>
    <row r="190" spans="2:16" s="40" customFormat="1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</row>
    <row r="191" spans="2:16" s="40" customFormat="1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</row>
    <row r="192" spans="2:16" s="40" customFormat="1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</row>
    <row r="193" spans="2:16" s="40" customFormat="1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</row>
    <row r="194" spans="2:16" s="40" customFormat="1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</row>
    <row r="195" spans="2:16" s="40" customFormat="1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</row>
    <row r="196" spans="2:16" s="40" customFormat="1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</row>
    <row r="197" spans="2:16" s="40" customFormat="1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</row>
    <row r="198" spans="2:16" s="40" customFormat="1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</row>
    <row r="199" spans="2:16" s="40" customFormat="1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</row>
    <row r="200" spans="2:16" s="40" customFormat="1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</row>
    <row r="201" spans="2:16" s="40" customFormat="1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</row>
    <row r="202" spans="2:16" s="40" customFormat="1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</row>
    <row r="203" spans="2:16" s="40" customFormat="1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</row>
    <row r="204" spans="2:16" s="40" customFormat="1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</row>
    <row r="205" spans="2:16" s="40" customFormat="1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</row>
    <row r="206" spans="2:16" s="40" customFormat="1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</row>
    <row r="207" spans="2:16" s="40" customFormat="1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</row>
    <row r="208" spans="2:16" s="40" customFormat="1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</row>
    <row r="209" spans="2:16" s="40" customFormat="1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</row>
    <row r="210" spans="2:16" s="40" customFormat="1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</row>
    <row r="211" spans="2:16" s="40" customFormat="1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</row>
    <row r="212" spans="2:16" s="40" customFormat="1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</row>
    <row r="213" spans="2:16" s="40" customFormat="1">
      <c r="B213" s="10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4"/>
    </row>
    <row r="214" spans="2:16" s="40" customFormat="1">
      <c r="B214" s="10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4"/>
    </row>
    <row r="215" spans="2:16" s="40" customFormat="1">
      <c r="B215" s="104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4"/>
    </row>
  </sheetData>
  <mergeCells count="24">
    <mergeCell ref="A34:A36"/>
    <mergeCell ref="Q34:Q36"/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6"/>
  <sheetViews>
    <sheetView view="pageBreakPreview" topLeftCell="A76" zoomScaleNormal="100" zoomScaleSheetLayoutView="100" workbookViewId="0">
      <selection activeCell="H30" sqref="H30"/>
    </sheetView>
  </sheetViews>
  <sheetFormatPr defaultRowHeight="12.75"/>
  <cols>
    <col min="1" max="1" width="40.7109375" style="2" customWidth="1"/>
    <col min="2" max="3" width="8.7109375" style="237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46.5" customHeight="1">
      <c r="A1" s="831" t="s">
        <v>1049</v>
      </c>
      <c r="B1" s="830"/>
      <c r="C1" s="830"/>
      <c r="D1" s="826" t="s">
        <v>1048</v>
      </c>
    </row>
    <row r="2" spans="1:4" ht="42.75" customHeight="1">
      <c r="A2" s="68" t="s">
        <v>1004</v>
      </c>
      <c r="B2" s="69" t="s">
        <v>163</v>
      </c>
      <c r="C2" s="69" t="s">
        <v>496</v>
      </c>
      <c r="D2" s="760" t="s">
        <v>0</v>
      </c>
    </row>
    <row r="3" spans="1:4" s="236" customFormat="1" ht="21" customHeight="1" thickBot="1">
      <c r="A3" s="829" t="s">
        <v>1</v>
      </c>
      <c r="B3" s="83"/>
      <c r="C3" s="84"/>
      <c r="D3" s="614" t="s">
        <v>1044</v>
      </c>
    </row>
    <row r="4" spans="1:4" s="236" customFormat="1" ht="21" customHeight="1" thickTop="1" thickBot="1">
      <c r="A4" s="829" t="s">
        <v>1045</v>
      </c>
      <c r="B4" s="83"/>
      <c r="C4" s="84"/>
      <c r="D4" s="614" t="s">
        <v>2</v>
      </c>
    </row>
    <row r="5" spans="1:4" s="236" customFormat="1" ht="21" customHeight="1" thickTop="1" thickBot="1">
      <c r="A5" s="829" t="s">
        <v>1047</v>
      </c>
      <c r="B5" s="83"/>
      <c r="C5" s="84"/>
      <c r="D5" s="614" t="s">
        <v>1046</v>
      </c>
    </row>
    <row r="6" spans="1:4" s="236" customFormat="1" ht="26.25" thickTop="1" thickBot="1">
      <c r="A6" s="88" t="s">
        <v>860</v>
      </c>
      <c r="B6" s="89"/>
      <c r="C6" s="90"/>
      <c r="D6" s="91" t="s">
        <v>863</v>
      </c>
    </row>
    <row r="7" spans="1:4" s="236" customFormat="1" ht="39.75" thickTop="1" thickBot="1">
      <c r="A7" s="86" t="s">
        <v>1360</v>
      </c>
      <c r="B7" s="82"/>
      <c r="C7" s="72" t="s">
        <v>3</v>
      </c>
      <c r="D7" s="85" t="s">
        <v>1359</v>
      </c>
    </row>
    <row r="8" spans="1:4" s="236" customFormat="1" ht="39.75" thickTop="1" thickBot="1">
      <c r="A8" s="92" t="s">
        <v>1362</v>
      </c>
      <c r="B8" s="93"/>
      <c r="C8" s="76" t="s">
        <v>4</v>
      </c>
      <c r="D8" s="94" t="s">
        <v>1361</v>
      </c>
    </row>
    <row r="9" spans="1:4" s="236" customFormat="1" ht="14.25" thickTop="1" thickBot="1">
      <c r="A9" s="86" t="s">
        <v>1367</v>
      </c>
      <c r="B9" s="82"/>
      <c r="C9" s="72" t="s">
        <v>5</v>
      </c>
      <c r="D9" s="85" t="s">
        <v>1363</v>
      </c>
    </row>
    <row r="10" spans="1:4" s="236" customFormat="1" ht="27" thickTop="1" thickBot="1">
      <c r="A10" s="92" t="s">
        <v>1368</v>
      </c>
      <c r="B10" s="93"/>
      <c r="C10" s="76" t="s">
        <v>6</v>
      </c>
      <c r="D10" s="94" t="s">
        <v>1364</v>
      </c>
    </row>
    <row r="11" spans="1:4" s="236" customFormat="1" ht="27" thickTop="1" thickBot="1">
      <c r="A11" s="86" t="s">
        <v>1369</v>
      </c>
      <c r="B11" s="82"/>
      <c r="C11" s="72" t="s">
        <v>7</v>
      </c>
      <c r="D11" s="85" t="s">
        <v>1365</v>
      </c>
    </row>
    <row r="12" spans="1:4" s="236" customFormat="1" ht="24" thickTop="1" thickBot="1">
      <c r="A12" s="92" t="s">
        <v>1370</v>
      </c>
      <c r="B12" s="93"/>
      <c r="C12" s="76" t="s">
        <v>8</v>
      </c>
      <c r="D12" s="94" t="s">
        <v>1366</v>
      </c>
    </row>
    <row r="13" spans="1:4" s="236" customFormat="1" ht="14.25" thickTop="1" thickBot="1">
      <c r="A13" s="87"/>
      <c r="B13" s="82"/>
      <c r="C13" s="72"/>
      <c r="D13" s="85"/>
    </row>
    <row r="14" spans="1:4" s="236" customFormat="1" ht="26.25" thickTop="1" thickBot="1">
      <c r="A14" s="88" t="s">
        <v>861</v>
      </c>
      <c r="B14" s="89"/>
      <c r="C14" s="90"/>
      <c r="D14" s="95" t="s">
        <v>862</v>
      </c>
    </row>
    <row r="15" spans="1:4" s="236" customFormat="1" ht="14.25" thickTop="1" thickBot="1">
      <c r="A15" s="86" t="s">
        <v>1372</v>
      </c>
      <c r="B15" s="82"/>
      <c r="C15" s="72" t="s">
        <v>3</v>
      </c>
      <c r="D15" s="85" t="s">
        <v>1371</v>
      </c>
    </row>
    <row r="16" spans="1:4" s="236" customFormat="1" ht="27" thickTop="1" thickBot="1">
      <c r="A16" s="92" t="s">
        <v>1340</v>
      </c>
      <c r="B16" s="93"/>
      <c r="C16" s="76" t="s">
        <v>4</v>
      </c>
      <c r="D16" s="94" t="s">
        <v>1339</v>
      </c>
    </row>
    <row r="17" spans="1:4" s="236" customFormat="1" ht="27" thickTop="1" thickBot="1">
      <c r="A17" s="86" t="s">
        <v>1342</v>
      </c>
      <c r="B17" s="82"/>
      <c r="C17" s="72" t="s">
        <v>5</v>
      </c>
      <c r="D17" s="85" t="s">
        <v>1341</v>
      </c>
    </row>
    <row r="18" spans="1:4" s="236" customFormat="1" ht="27" thickTop="1" thickBot="1">
      <c r="A18" s="92" t="s">
        <v>1344</v>
      </c>
      <c r="B18" s="93"/>
      <c r="C18" s="76" t="s">
        <v>6</v>
      </c>
      <c r="D18" s="94" t="s">
        <v>1343</v>
      </c>
    </row>
    <row r="19" spans="1:4" s="236" customFormat="1" ht="24" thickTop="1" thickBot="1">
      <c r="A19" s="86" t="s">
        <v>1132</v>
      </c>
      <c r="B19" s="82"/>
      <c r="C19" s="72" t="s">
        <v>7</v>
      </c>
      <c r="D19" s="85" t="s">
        <v>1131</v>
      </c>
    </row>
    <row r="20" spans="1:4" s="236" customFormat="1" ht="27" thickTop="1" thickBot="1">
      <c r="A20" s="92" t="s">
        <v>1134</v>
      </c>
      <c r="B20" s="93"/>
      <c r="C20" s="76" t="s">
        <v>490</v>
      </c>
      <c r="D20" s="94" t="s">
        <v>1133</v>
      </c>
    </row>
    <row r="21" spans="1:4" s="236" customFormat="1" ht="27" thickTop="1" thickBot="1">
      <c r="A21" s="86" t="s">
        <v>1135</v>
      </c>
      <c r="B21" s="82"/>
      <c r="C21" s="72" t="s">
        <v>491</v>
      </c>
      <c r="D21" s="85" t="s">
        <v>1136</v>
      </c>
    </row>
    <row r="22" spans="1:4" s="236" customFormat="1" ht="27" thickTop="1" thickBot="1">
      <c r="A22" s="92" t="s">
        <v>1138</v>
      </c>
      <c r="B22" s="93"/>
      <c r="C22" s="76" t="s">
        <v>492</v>
      </c>
      <c r="D22" s="94" t="s">
        <v>1137</v>
      </c>
    </row>
    <row r="23" spans="1:4" s="236" customFormat="1" ht="27" thickTop="1" thickBot="1">
      <c r="A23" s="86" t="s">
        <v>1139</v>
      </c>
      <c r="B23" s="82"/>
      <c r="C23" s="72" t="s">
        <v>9</v>
      </c>
      <c r="D23" s="85" t="s">
        <v>1140</v>
      </c>
    </row>
    <row r="24" spans="1:4" s="236" customFormat="1" ht="27" thickTop="1" thickBot="1">
      <c r="A24" s="92" t="s">
        <v>1142</v>
      </c>
      <c r="B24" s="93"/>
      <c r="C24" s="76" t="s">
        <v>10</v>
      </c>
      <c r="D24" s="94" t="s">
        <v>1141</v>
      </c>
    </row>
    <row r="25" spans="1:4" s="236" customFormat="1" ht="27" thickTop="1" thickBot="1">
      <c r="A25" s="86" t="s">
        <v>1346</v>
      </c>
      <c r="B25" s="82"/>
      <c r="C25" s="72" t="s">
        <v>11</v>
      </c>
      <c r="D25" s="85" t="s">
        <v>1345</v>
      </c>
    </row>
    <row r="26" spans="1:4" s="236" customFormat="1" ht="27" thickTop="1" thickBot="1">
      <c r="A26" s="200" t="s">
        <v>1144</v>
      </c>
      <c r="B26" s="201"/>
      <c r="C26" s="202" t="s">
        <v>12</v>
      </c>
      <c r="D26" s="203" t="s">
        <v>1143</v>
      </c>
    </row>
    <row r="27" spans="1:4" s="236" customFormat="1" ht="27" thickTop="1" thickBot="1">
      <c r="A27" s="86" t="s">
        <v>1145</v>
      </c>
      <c r="B27" s="82"/>
      <c r="C27" s="72" t="s">
        <v>165</v>
      </c>
      <c r="D27" s="85" t="s">
        <v>1146</v>
      </c>
    </row>
    <row r="28" spans="1:4" s="236" customFormat="1" ht="26.25" thickTop="1">
      <c r="A28" s="96" t="s">
        <v>1148</v>
      </c>
      <c r="B28" s="97"/>
      <c r="C28" s="78" t="s">
        <v>16</v>
      </c>
      <c r="D28" s="98" t="s">
        <v>1147</v>
      </c>
    </row>
    <row r="29" spans="1:4" s="236" customFormat="1" ht="26.25" thickBot="1">
      <c r="A29" s="197" t="s">
        <v>1150</v>
      </c>
      <c r="B29" s="198"/>
      <c r="C29" s="71" t="s">
        <v>17</v>
      </c>
      <c r="D29" s="199" t="s">
        <v>1149</v>
      </c>
    </row>
    <row r="30" spans="1:4" s="236" customFormat="1" ht="27" thickTop="1" thickBot="1">
      <c r="A30" s="92" t="s">
        <v>1151</v>
      </c>
      <c r="B30" s="93"/>
      <c r="C30" s="76" t="s">
        <v>18</v>
      </c>
      <c r="D30" s="94" t="s">
        <v>1152</v>
      </c>
    </row>
    <row r="31" spans="1:4" s="236" customFormat="1" ht="27" thickTop="1" thickBot="1">
      <c r="A31" s="86" t="s">
        <v>1154</v>
      </c>
      <c r="B31" s="82"/>
      <c r="C31" s="72" t="s">
        <v>19</v>
      </c>
      <c r="D31" s="85" t="s">
        <v>1153</v>
      </c>
    </row>
    <row r="32" spans="1:4" s="236" customFormat="1" ht="27" thickTop="1" thickBot="1">
      <c r="A32" s="92" t="s">
        <v>1155</v>
      </c>
      <c r="B32" s="93"/>
      <c r="C32" s="76" t="s">
        <v>20</v>
      </c>
      <c r="D32" s="94" t="s">
        <v>1156</v>
      </c>
    </row>
    <row r="33" spans="1:4" s="236" customFormat="1" ht="27" thickTop="1" thickBot="1">
      <c r="A33" s="86" t="s">
        <v>1158</v>
      </c>
      <c r="B33" s="82"/>
      <c r="C33" s="72" t="s">
        <v>21</v>
      </c>
      <c r="D33" s="85" t="s">
        <v>1157</v>
      </c>
    </row>
    <row r="34" spans="1:4" s="236" customFormat="1" ht="27" thickTop="1" thickBot="1">
      <c r="A34" s="92" t="s">
        <v>1159</v>
      </c>
      <c r="B34" s="93"/>
      <c r="C34" s="76" t="s">
        <v>493</v>
      </c>
      <c r="D34" s="94" t="s">
        <v>1160</v>
      </c>
    </row>
    <row r="35" spans="1:4" s="236" customFormat="1" ht="27" thickTop="1" thickBot="1">
      <c r="A35" s="86" t="s">
        <v>1162</v>
      </c>
      <c r="B35" s="82"/>
      <c r="C35" s="72" t="s">
        <v>494</v>
      </c>
      <c r="D35" s="85" t="s">
        <v>1161</v>
      </c>
    </row>
    <row r="36" spans="1:4" s="236" customFormat="1" ht="27" thickTop="1" thickBot="1">
      <c r="A36" s="92" t="s">
        <v>1163</v>
      </c>
      <c r="B36" s="93"/>
      <c r="C36" s="76" t="s">
        <v>22</v>
      </c>
      <c r="D36" s="94" t="s">
        <v>1164</v>
      </c>
    </row>
    <row r="37" spans="1:4" s="236" customFormat="1" ht="27" thickTop="1" thickBot="1">
      <c r="A37" s="86" t="s">
        <v>1166</v>
      </c>
      <c r="B37" s="82"/>
      <c r="C37" s="72" t="s">
        <v>23</v>
      </c>
      <c r="D37" s="85" t="s">
        <v>1165</v>
      </c>
    </row>
    <row r="38" spans="1:4" s="236" customFormat="1" ht="27" thickTop="1" thickBot="1">
      <c r="A38" s="92" t="s">
        <v>1167</v>
      </c>
      <c r="B38" s="93"/>
      <c r="C38" s="76" t="s">
        <v>24</v>
      </c>
      <c r="D38" s="94" t="s">
        <v>1168</v>
      </c>
    </row>
    <row r="39" spans="1:4" s="236" customFormat="1" ht="27" thickTop="1" thickBot="1">
      <c r="A39" s="86" t="s">
        <v>1170</v>
      </c>
      <c r="B39" s="82"/>
      <c r="C39" s="72" t="s">
        <v>25</v>
      </c>
      <c r="D39" s="85" t="s">
        <v>1169</v>
      </c>
    </row>
    <row r="40" spans="1:4" s="236" customFormat="1" ht="27" thickTop="1" thickBot="1">
      <c r="A40" s="92" t="s">
        <v>1171</v>
      </c>
      <c r="B40" s="93"/>
      <c r="C40" s="76" t="s">
        <v>26</v>
      </c>
      <c r="D40" s="94" t="s">
        <v>1172</v>
      </c>
    </row>
    <row r="41" spans="1:4" s="236" customFormat="1" ht="27" thickTop="1" thickBot="1">
      <c r="A41" s="86" t="s">
        <v>1174</v>
      </c>
      <c r="B41" s="82"/>
      <c r="C41" s="72" t="s">
        <v>27</v>
      </c>
      <c r="D41" s="85" t="s">
        <v>1173</v>
      </c>
    </row>
    <row r="42" spans="1:4" s="236" customFormat="1" ht="27" thickTop="1" thickBot="1">
      <c r="A42" s="92" t="s">
        <v>1176</v>
      </c>
      <c r="B42" s="93"/>
      <c r="C42" s="76" t="s">
        <v>495</v>
      </c>
      <c r="D42" s="94" t="s">
        <v>1175</v>
      </c>
    </row>
    <row r="43" spans="1:4" s="236" customFormat="1" ht="27" thickTop="1" thickBot="1">
      <c r="A43" s="86" t="s">
        <v>1177</v>
      </c>
      <c r="B43" s="82"/>
      <c r="C43" s="72" t="s">
        <v>35</v>
      </c>
      <c r="D43" s="85" t="s">
        <v>1178</v>
      </c>
    </row>
    <row r="44" spans="1:4" s="236" customFormat="1" ht="27" thickTop="1" thickBot="1">
      <c r="A44" s="92" t="s">
        <v>1188</v>
      </c>
      <c r="B44" s="93"/>
      <c r="C44" s="76" t="s">
        <v>36</v>
      </c>
      <c r="D44" s="94" t="s">
        <v>1179</v>
      </c>
    </row>
    <row r="45" spans="1:4" s="236" customFormat="1" ht="27" thickTop="1" thickBot="1">
      <c r="A45" s="86" t="s">
        <v>1187</v>
      </c>
      <c r="B45" s="82"/>
      <c r="C45" s="72" t="s">
        <v>37</v>
      </c>
      <c r="D45" s="85" t="s">
        <v>1180</v>
      </c>
    </row>
    <row r="46" spans="1:4" s="236" customFormat="1" ht="27" thickTop="1" thickBot="1">
      <c r="A46" s="92" t="s">
        <v>1186</v>
      </c>
      <c r="B46" s="93"/>
      <c r="C46" s="76" t="s">
        <v>28</v>
      </c>
      <c r="D46" s="94" t="s">
        <v>1181</v>
      </c>
    </row>
    <row r="47" spans="1:4" s="236" customFormat="1" ht="27" thickTop="1" thickBot="1">
      <c r="A47" s="86" t="s">
        <v>1185</v>
      </c>
      <c r="B47" s="82"/>
      <c r="C47" s="72" t="s">
        <v>29</v>
      </c>
      <c r="D47" s="85" t="s">
        <v>1182</v>
      </c>
    </row>
    <row r="48" spans="1:4" s="236" customFormat="1" ht="27" thickTop="1" thickBot="1">
      <c r="A48" s="92" t="s">
        <v>1184</v>
      </c>
      <c r="B48" s="93"/>
      <c r="C48" s="76" t="s">
        <v>38</v>
      </c>
      <c r="D48" s="94" t="s">
        <v>1183</v>
      </c>
    </row>
    <row r="49" spans="1:4" s="236" customFormat="1" ht="26.25" thickTop="1" thickBot="1">
      <c r="A49" s="81" t="s">
        <v>1041</v>
      </c>
      <c r="B49" s="79"/>
      <c r="C49" s="72"/>
      <c r="D49" s="80" t="s">
        <v>1005</v>
      </c>
    </row>
    <row r="50" spans="1:4" s="236" customFormat="1" ht="24" thickTop="1" thickBot="1">
      <c r="A50" s="92" t="s">
        <v>1348</v>
      </c>
      <c r="B50" s="93"/>
      <c r="C50" s="76" t="s">
        <v>3</v>
      </c>
      <c r="D50" s="94" t="s">
        <v>1347</v>
      </c>
    </row>
    <row r="51" spans="1:4" s="236" customFormat="1" ht="24" thickTop="1" thickBot="1">
      <c r="A51" s="86" t="s">
        <v>1193</v>
      </c>
      <c r="B51" s="82"/>
      <c r="C51" s="72" t="s">
        <v>4</v>
      </c>
      <c r="D51" s="85" t="s">
        <v>1189</v>
      </c>
    </row>
    <row r="52" spans="1:4" s="236" customFormat="1" ht="24" thickTop="1" thickBot="1">
      <c r="A52" s="92" t="s">
        <v>1194</v>
      </c>
      <c r="B52" s="93"/>
      <c r="C52" s="76" t="s">
        <v>5</v>
      </c>
      <c r="D52" s="94" t="s">
        <v>1190</v>
      </c>
    </row>
    <row r="53" spans="1:4" s="236" customFormat="1" ht="14.25" thickTop="1" thickBot="1">
      <c r="A53" s="86" t="s">
        <v>1195</v>
      </c>
      <c r="B53" s="82"/>
      <c r="C53" s="72" t="s">
        <v>6</v>
      </c>
      <c r="D53" s="85" t="s">
        <v>1191</v>
      </c>
    </row>
    <row r="54" spans="1:4" s="236" customFormat="1" ht="26.25" thickTop="1">
      <c r="A54" s="756" t="s">
        <v>1196</v>
      </c>
      <c r="B54" s="757"/>
      <c r="C54" s="758" t="s">
        <v>7</v>
      </c>
      <c r="D54" s="759" t="s">
        <v>1192</v>
      </c>
    </row>
    <row r="55" spans="1:4" s="236" customFormat="1" ht="23.25" thickBot="1">
      <c r="A55" s="197" t="s">
        <v>1198</v>
      </c>
      <c r="B55" s="198"/>
      <c r="C55" s="71" t="s">
        <v>8</v>
      </c>
      <c r="D55" s="199" t="s">
        <v>1197</v>
      </c>
    </row>
    <row r="56" spans="1:4" s="236" customFormat="1" ht="27" thickTop="1" thickBot="1">
      <c r="A56" s="92" t="s">
        <v>1199</v>
      </c>
      <c r="B56" s="93"/>
      <c r="C56" s="76" t="s">
        <v>9</v>
      </c>
      <c r="D56" s="94" t="s">
        <v>1200</v>
      </c>
    </row>
    <row r="57" spans="1:4" s="236" customFormat="1" ht="24" thickTop="1" thickBot="1">
      <c r="A57" s="86" t="s">
        <v>1202</v>
      </c>
      <c r="B57" s="82"/>
      <c r="C57" s="72" t="s">
        <v>10</v>
      </c>
      <c r="D57" s="85" t="s">
        <v>1201</v>
      </c>
    </row>
    <row r="58" spans="1:4" s="236" customFormat="1" ht="27" thickTop="1" thickBot="1">
      <c r="A58" s="92" t="s">
        <v>1203</v>
      </c>
      <c r="B58" s="93"/>
      <c r="C58" s="76" t="s">
        <v>30</v>
      </c>
      <c r="D58" s="94" t="s">
        <v>1204</v>
      </c>
    </row>
    <row r="59" spans="1:4" s="236" customFormat="1" ht="27" thickTop="1" thickBot="1">
      <c r="A59" s="86" t="s">
        <v>1206</v>
      </c>
      <c r="B59" s="82"/>
      <c r="C59" s="72" t="s">
        <v>31</v>
      </c>
      <c r="D59" s="85" t="s">
        <v>1205</v>
      </c>
    </row>
    <row r="60" spans="1:4" s="236" customFormat="1" ht="27" thickTop="1" thickBot="1">
      <c r="A60" s="92" t="s">
        <v>1207</v>
      </c>
      <c r="B60" s="93"/>
      <c r="C60" s="76" t="s">
        <v>32</v>
      </c>
      <c r="D60" s="94" t="s">
        <v>1208</v>
      </c>
    </row>
    <row r="61" spans="1:4" s="236" customFormat="1" ht="24" thickTop="1" thickBot="1">
      <c r="A61" s="86" t="s">
        <v>1350</v>
      </c>
      <c r="B61" s="82"/>
      <c r="C61" s="72" t="s">
        <v>12</v>
      </c>
      <c r="D61" s="85" t="s">
        <v>1349</v>
      </c>
    </row>
    <row r="62" spans="1:4" s="236" customFormat="1" ht="27" thickTop="1" thickBot="1">
      <c r="A62" s="92" t="s">
        <v>1209</v>
      </c>
      <c r="B62" s="93"/>
      <c r="C62" s="76" t="s">
        <v>13</v>
      </c>
      <c r="D62" s="94" t="s">
        <v>1210</v>
      </c>
    </row>
    <row r="63" spans="1:4" s="236" customFormat="1" ht="27" thickTop="1" thickBot="1">
      <c r="A63" s="86" t="s">
        <v>1212</v>
      </c>
      <c r="B63" s="82"/>
      <c r="C63" s="72" t="s">
        <v>14</v>
      </c>
      <c r="D63" s="85" t="s">
        <v>1211</v>
      </c>
    </row>
    <row r="64" spans="1:4" s="236" customFormat="1" ht="27" thickTop="1" thickBot="1">
      <c r="A64" s="200" t="s">
        <v>1213</v>
      </c>
      <c r="B64" s="201"/>
      <c r="C64" s="202" t="s">
        <v>15</v>
      </c>
      <c r="D64" s="203" t="s">
        <v>1214</v>
      </c>
    </row>
    <row r="65" spans="1:4" s="236" customFormat="1" ht="27" thickTop="1" thickBot="1">
      <c r="A65" s="86" t="s">
        <v>1216</v>
      </c>
      <c r="B65" s="82"/>
      <c r="C65" s="72" t="s">
        <v>33</v>
      </c>
      <c r="D65" s="85" t="s">
        <v>1215</v>
      </c>
    </row>
    <row r="66" spans="1:4" s="236" customFormat="1" ht="27" thickTop="1" thickBot="1">
      <c r="A66" s="92" t="s">
        <v>1217</v>
      </c>
      <c r="B66" s="93"/>
      <c r="C66" s="76" t="s">
        <v>19</v>
      </c>
      <c r="D66" s="94" t="s">
        <v>1218</v>
      </c>
    </row>
    <row r="67" spans="1:4" s="236" customFormat="1" ht="27" thickTop="1" thickBot="1">
      <c r="A67" s="822" t="s">
        <v>1220</v>
      </c>
      <c r="B67" s="823"/>
      <c r="C67" s="824" t="s">
        <v>20</v>
      </c>
      <c r="D67" s="825" t="s">
        <v>1219</v>
      </c>
    </row>
    <row r="68" spans="1:4" s="236" customFormat="1" ht="27" thickTop="1" thickBot="1">
      <c r="A68" s="92" t="s">
        <v>1221</v>
      </c>
      <c r="B68" s="93"/>
      <c r="C68" s="76" t="s">
        <v>21</v>
      </c>
      <c r="D68" s="94" t="s">
        <v>1129</v>
      </c>
    </row>
    <row r="69" spans="1:4" s="236" customFormat="1" ht="26.25" thickTop="1" thickBot="1">
      <c r="A69" s="81" t="s">
        <v>1040</v>
      </c>
      <c r="B69" s="79" t="s">
        <v>708</v>
      </c>
      <c r="C69" s="72"/>
      <c r="D69" s="80" t="s">
        <v>1038</v>
      </c>
    </row>
    <row r="70" spans="1:4" s="236" customFormat="1" ht="27" thickTop="1" thickBot="1">
      <c r="A70" s="92" t="s">
        <v>1352</v>
      </c>
      <c r="B70" s="93"/>
      <c r="C70" s="76" t="s">
        <v>3</v>
      </c>
      <c r="D70" s="94" t="s">
        <v>1351</v>
      </c>
    </row>
    <row r="71" spans="1:4" s="236" customFormat="1" ht="27" thickTop="1" thickBot="1">
      <c r="A71" s="86" t="s">
        <v>1230</v>
      </c>
      <c r="B71" s="82"/>
      <c r="C71" s="72" t="s">
        <v>4</v>
      </c>
      <c r="D71" s="85" t="s">
        <v>1222</v>
      </c>
    </row>
    <row r="72" spans="1:4" s="236" customFormat="1" ht="27" thickTop="1" thickBot="1">
      <c r="A72" s="92" t="s">
        <v>1231</v>
      </c>
      <c r="B72" s="93"/>
      <c r="C72" s="76" t="s">
        <v>5</v>
      </c>
      <c r="D72" s="94" t="s">
        <v>1223</v>
      </c>
    </row>
    <row r="73" spans="1:4" s="236" customFormat="1" ht="27" thickTop="1" thickBot="1">
      <c r="A73" s="86" t="s">
        <v>1232</v>
      </c>
      <c r="B73" s="82"/>
      <c r="C73" s="72" t="s">
        <v>6</v>
      </c>
      <c r="D73" s="85" t="s">
        <v>1224</v>
      </c>
    </row>
    <row r="74" spans="1:4" s="236" customFormat="1" ht="27" thickTop="1" thickBot="1">
      <c r="A74" s="92" t="s">
        <v>1233</v>
      </c>
      <c r="B74" s="93"/>
      <c r="C74" s="76" t="s">
        <v>1035</v>
      </c>
      <c r="D74" s="94" t="s">
        <v>1225</v>
      </c>
    </row>
    <row r="75" spans="1:4" s="236" customFormat="1" ht="27" thickTop="1" thickBot="1">
      <c r="A75" s="86" t="s">
        <v>1234</v>
      </c>
      <c r="B75" s="82"/>
      <c r="C75" s="72" t="s">
        <v>1036</v>
      </c>
      <c r="D75" s="85" t="s">
        <v>1226</v>
      </c>
    </row>
    <row r="76" spans="1:4" s="236" customFormat="1" ht="27" thickTop="1" thickBot="1">
      <c r="A76" s="200" t="s">
        <v>1235</v>
      </c>
      <c r="B76" s="201"/>
      <c r="C76" s="202" t="s">
        <v>1037</v>
      </c>
      <c r="D76" s="203" t="s">
        <v>1227</v>
      </c>
    </row>
    <row r="77" spans="1:4" s="236" customFormat="1" ht="24" thickTop="1" thickBot="1">
      <c r="A77" s="86" t="s">
        <v>1236</v>
      </c>
      <c r="B77" s="82"/>
      <c r="C77" s="72" t="s">
        <v>8</v>
      </c>
      <c r="D77" s="85" t="s">
        <v>1228</v>
      </c>
    </row>
    <row r="78" spans="1:4" s="236" customFormat="1" ht="26.25" thickTop="1">
      <c r="A78" s="96" t="s">
        <v>1237</v>
      </c>
      <c r="B78" s="97"/>
      <c r="C78" s="78" t="s">
        <v>9</v>
      </c>
      <c r="D78" s="98" t="s">
        <v>1229</v>
      </c>
    </row>
    <row r="79" spans="1:4" s="236" customFormat="1" ht="50.25" thickBot="1">
      <c r="A79" s="818" t="s">
        <v>1042</v>
      </c>
      <c r="B79" s="819"/>
      <c r="C79" s="820"/>
      <c r="D79" s="821" t="s">
        <v>1039</v>
      </c>
    </row>
    <row r="80" spans="1:4" s="236" customFormat="1" ht="27" thickTop="1" thickBot="1">
      <c r="A80" s="804" t="s">
        <v>1239</v>
      </c>
      <c r="B80" s="805"/>
      <c r="C80" s="806" t="s">
        <v>3</v>
      </c>
      <c r="D80" s="807" t="s">
        <v>1238</v>
      </c>
    </row>
    <row r="81" spans="1:4" s="236" customFormat="1" ht="27" thickTop="1" thickBot="1">
      <c r="A81" s="808" t="s">
        <v>1355</v>
      </c>
      <c r="B81" s="809"/>
      <c r="C81" s="802" t="s">
        <v>4</v>
      </c>
      <c r="D81" s="810" t="s">
        <v>1353</v>
      </c>
    </row>
    <row r="82" spans="1:4" s="236" customFormat="1" ht="27" thickTop="1" thickBot="1">
      <c r="A82" s="811" t="s">
        <v>1356</v>
      </c>
      <c r="B82" s="805"/>
      <c r="C82" s="806" t="s">
        <v>5</v>
      </c>
      <c r="D82" s="807" t="s">
        <v>1354</v>
      </c>
    </row>
    <row r="83" spans="1:4" s="236" customFormat="1" ht="26.25" thickTop="1" thickBot="1">
      <c r="A83" s="800" t="s">
        <v>740</v>
      </c>
      <c r="B83" s="801"/>
      <c r="C83" s="802"/>
      <c r="D83" s="803" t="s">
        <v>39</v>
      </c>
    </row>
    <row r="84" spans="1:4" s="236" customFormat="1" ht="16.5" customHeight="1" thickTop="1" thickBot="1">
      <c r="A84" s="812" t="s">
        <v>866</v>
      </c>
      <c r="B84" s="805"/>
      <c r="C84" s="806"/>
      <c r="D84" s="807" t="s">
        <v>40</v>
      </c>
    </row>
    <row r="85" spans="1:4" s="236" customFormat="1" ht="16.5" customHeight="1" thickTop="1" thickBot="1">
      <c r="A85" s="813" t="s">
        <v>865</v>
      </c>
      <c r="B85" s="809"/>
      <c r="C85" s="802"/>
      <c r="D85" s="810" t="s">
        <v>41</v>
      </c>
    </row>
    <row r="86" spans="1:4" s="236" customFormat="1" ht="16.5" customHeight="1" thickTop="1">
      <c r="A86" s="814" t="s">
        <v>43</v>
      </c>
      <c r="B86" s="815"/>
      <c r="C86" s="816"/>
      <c r="D86" s="817" t="s">
        <v>42</v>
      </c>
    </row>
    <row r="87" spans="1:4">
      <c r="B87" s="2"/>
      <c r="C87" s="2"/>
    </row>
    <row r="88" spans="1:4">
      <c r="B88" s="2"/>
      <c r="C88" s="2"/>
    </row>
    <row r="89" spans="1:4">
      <c r="B89" s="2"/>
      <c r="C89" s="2"/>
    </row>
    <row r="90" spans="1:4">
      <c r="B90" s="2"/>
      <c r="C90" s="2"/>
    </row>
    <row r="101" spans="2:4">
      <c r="B101" s="2"/>
      <c r="D101" s="237"/>
    </row>
    <row r="102" spans="2:4">
      <c r="B102" s="2"/>
      <c r="D102" s="237"/>
    </row>
    <row r="103" spans="2:4">
      <c r="B103" s="2"/>
      <c r="D103" s="237"/>
    </row>
    <row r="104" spans="2:4">
      <c r="B104" s="2"/>
      <c r="D104" s="237"/>
    </row>
    <row r="105" spans="2:4">
      <c r="B105" s="2"/>
      <c r="D105" s="237"/>
    </row>
    <row r="106" spans="2:4">
      <c r="B106" s="2"/>
      <c r="D106" s="237"/>
    </row>
    <row r="107" spans="2:4">
      <c r="B107" s="2"/>
      <c r="D107" s="237"/>
    </row>
    <row r="108" spans="2:4">
      <c r="B108" s="2"/>
      <c r="D108" s="237"/>
    </row>
    <row r="109" spans="2:4">
      <c r="B109" s="2"/>
      <c r="D109" s="237"/>
    </row>
    <row r="110" spans="2:4">
      <c r="B110" s="2"/>
      <c r="D110" s="237"/>
    </row>
    <row r="111" spans="2:4">
      <c r="B111" s="2"/>
      <c r="D111" s="237"/>
    </row>
    <row r="112" spans="2:4">
      <c r="B112" s="2"/>
      <c r="D112" s="237"/>
    </row>
    <row r="113" spans="2:4">
      <c r="B113" s="2"/>
      <c r="D113" s="237"/>
    </row>
    <row r="114" spans="2:4">
      <c r="B114" s="2"/>
      <c r="D114" s="237"/>
    </row>
    <row r="115" spans="2:4">
      <c r="B115" s="2"/>
      <c r="D115" s="237"/>
    </row>
    <row r="116" spans="2:4">
      <c r="B116" s="2"/>
      <c r="D116" s="237"/>
    </row>
    <row r="117" spans="2:4">
      <c r="B117" s="2"/>
      <c r="D117" s="237"/>
    </row>
    <row r="118" spans="2:4">
      <c r="B118" s="2"/>
      <c r="D118" s="237"/>
    </row>
    <row r="119" spans="2:4">
      <c r="B119" s="2"/>
      <c r="D119" s="237"/>
    </row>
    <row r="120" spans="2:4">
      <c r="B120" s="2"/>
      <c r="D120" s="237"/>
    </row>
    <row r="121" spans="2:4">
      <c r="B121" s="2"/>
      <c r="D121" s="237"/>
    </row>
    <row r="122" spans="2:4">
      <c r="B122" s="2"/>
      <c r="D122" s="237"/>
    </row>
    <row r="123" spans="2:4">
      <c r="B123" s="2"/>
      <c r="D123" s="237"/>
    </row>
    <row r="124" spans="2:4">
      <c r="B124" s="2"/>
      <c r="D124" s="237"/>
    </row>
    <row r="125" spans="2:4">
      <c r="B125" s="2"/>
      <c r="D125" s="237"/>
    </row>
    <row r="126" spans="2:4">
      <c r="B126" s="2"/>
      <c r="D126" s="237"/>
    </row>
    <row r="127" spans="2:4">
      <c r="B127" s="2"/>
      <c r="D127" s="237"/>
    </row>
    <row r="128" spans="2:4">
      <c r="B128" s="2"/>
      <c r="D128" s="237"/>
    </row>
    <row r="129" spans="2:4">
      <c r="B129" s="2"/>
      <c r="D129" s="237"/>
    </row>
    <row r="130" spans="2:4">
      <c r="B130" s="2"/>
      <c r="D130" s="237"/>
    </row>
    <row r="131" spans="2:4">
      <c r="B131" s="2"/>
      <c r="D131" s="237"/>
    </row>
    <row r="132" spans="2:4">
      <c r="B132" s="2"/>
      <c r="D132" s="237"/>
    </row>
    <row r="133" spans="2:4">
      <c r="B133" s="2"/>
      <c r="D133" s="237"/>
    </row>
    <row r="134" spans="2:4">
      <c r="B134" s="2"/>
      <c r="D134" s="237"/>
    </row>
    <row r="135" spans="2:4">
      <c r="B135" s="2"/>
      <c r="D135" s="237"/>
    </row>
    <row r="136" spans="2:4">
      <c r="B136" s="2"/>
      <c r="D136" s="237"/>
    </row>
    <row r="137" spans="2:4">
      <c r="B137" s="2"/>
      <c r="D137" s="237"/>
    </row>
    <row r="138" spans="2:4">
      <c r="B138" s="2"/>
      <c r="D138" s="237"/>
    </row>
    <row r="139" spans="2:4">
      <c r="B139" s="2"/>
      <c r="D139" s="237"/>
    </row>
    <row r="140" spans="2:4">
      <c r="B140" s="2"/>
      <c r="D140" s="237"/>
    </row>
    <row r="141" spans="2:4">
      <c r="B141" s="2"/>
      <c r="D141" s="237"/>
    </row>
    <row r="142" spans="2:4">
      <c r="B142" s="2"/>
      <c r="D142" s="237"/>
    </row>
    <row r="143" spans="2:4">
      <c r="B143" s="2"/>
      <c r="D143" s="237"/>
    </row>
    <row r="144" spans="2:4">
      <c r="B144" s="2"/>
      <c r="D144" s="237"/>
    </row>
    <row r="145" spans="2:4">
      <c r="B145" s="2"/>
      <c r="D145" s="237"/>
    </row>
    <row r="146" spans="2:4">
      <c r="B146" s="2"/>
      <c r="D146" s="237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rowBreaks count="3" manualBreakCount="3">
    <brk id="28" max="3" man="1"/>
    <brk id="54" max="16383" man="1"/>
    <brk id="78" max="3" man="1"/>
  </rowBreaks>
  <ignoredErrors>
    <ignoredError sqref="C7:C12 C49:C65 C13:C48 C69 C7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8"/>
  <sheetViews>
    <sheetView view="pageBreakPreview" zoomScaleNormal="100" zoomScaleSheetLayoutView="100" workbookViewId="0">
      <selection activeCell="A5" sqref="A5"/>
    </sheetView>
  </sheetViews>
  <sheetFormatPr defaultRowHeight="15"/>
  <cols>
    <col min="1" max="1" width="15.28515625" style="102" customWidth="1"/>
    <col min="2" max="2" width="6.7109375" style="104" customWidth="1"/>
    <col min="3" max="3" width="8.7109375" style="102" customWidth="1"/>
    <col min="4" max="15" width="7.42578125" style="102" customWidth="1"/>
    <col min="16" max="16" width="5.7109375" style="104" customWidth="1"/>
    <col min="17" max="17" width="12.5703125" style="102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40" customFormat="1" ht="20.25">
      <c r="A1" s="1170" t="s">
        <v>889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</row>
    <row r="2" spans="1:17" s="239" customFormat="1" ht="15.75">
      <c r="A2" s="1171" t="s">
        <v>676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</row>
    <row r="3" spans="1:17" s="239" customFormat="1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</row>
    <row r="4" spans="1:17" s="239" customFormat="1" ht="15.75">
      <c r="A4" s="1171" t="s">
        <v>515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</row>
    <row r="5" spans="1:17" ht="15.75">
      <c r="A5" s="841" t="s">
        <v>1377</v>
      </c>
      <c r="B5" s="842"/>
      <c r="C5" s="681"/>
      <c r="D5" s="666"/>
      <c r="E5" s="666"/>
      <c r="F5" s="666"/>
      <c r="G5" s="666"/>
      <c r="H5" s="359"/>
      <c r="I5" s="681"/>
      <c r="J5" s="666"/>
      <c r="K5" s="666"/>
      <c r="L5" s="666"/>
      <c r="M5" s="666"/>
      <c r="N5" s="666"/>
      <c r="O5" s="666"/>
      <c r="P5" s="842"/>
      <c r="Q5" s="682" t="s">
        <v>247</v>
      </c>
    </row>
    <row r="6" spans="1:17" ht="45" customHeight="1">
      <c r="A6" s="105" t="s">
        <v>132</v>
      </c>
      <c r="B6" s="105" t="s">
        <v>678</v>
      </c>
      <c r="C6" s="235" t="s">
        <v>626</v>
      </c>
      <c r="D6" s="99" t="s">
        <v>512</v>
      </c>
      <c r="E6" s="99" t="s">
        <v>511</v>
      </c>
      <c r="F6" s="99" t="s">
        <v>510</v>
      </c>
      <c r="G6" s="99" t="s">
        <v>509</v>
      </c>
      <c r="H6" s="99" t="s">
        <v>508</v>
      </c>
      <c r="I6" s="99" t="s">
        <v>507</v>
      </c>
      <c r="J6" s="99" t="s">
        <v>506</v>
      </c>
      <c r="K6" s="99" t="s">
        <v>505</v>
      </c>
      <c r="L6" s="99" t="s">
        <v>504</v>
      </c>
      <c r="M6" s="99" t="s">
        <v>503</v>
      </c>
      <c r="N6" s="99" t="s">
        <v>502</v>
      </c>
      <c r="O6" s="99" t="s">
        <v>501</v>
      </c>
      <c r="P6" s="99" t="s">
        <v>677</v>
      </c>
      <c r="Q6" s="99" t="s">
        <v>240</v>
      </c>
    </row>
    <row r="7" spans="1:17" ht="13.5" customHeight="1" thickBot="1">
      <c r="A7" s="1172" t="s">
        <v>53</v>
      </c>
      <c r="B7" s="311" t="s">
        <v>241</v>
      </c>
      <c r="C7" s="450">
        <f>SUM(D7:O7)</f>
        <v>5347</v>
      </c>
      <c r="D7" s="451">
        <f>'B6-1'!D7+'B6-2'!D7</f>
        <v>402</v>
      </c>
      <c r="E7" s="451">
        <f>'B6-1'!E7+'B6-2'!E7</f>
        <v>469</v>
      </c>
      <c r="F7" s="451">
        <f>'B6-1'!F7+'B6-2'!F7</f>
        <v>499</v>
      </c>
      <c r="G7" s="451">
        <f>'B6-1'!G7+'B6-2'!G7</f>
        <v>442</v>
      </c>
      <c r="H7" s="451">
        <f>'B6-1'!H7+'B6-2'!H7</f>
        <v>437</v>
      </c>
      <c r="I7" s="451">
        <f>'B6-1'!I7+'B6-2'!I7</f>
        <v>426</v>
      </c>
      <c r="J7" s="451">
        <f>'B6-1'!J7+'B6-2'!J7</f>
        <v>485</v>
      </c>
      <c r="K7" s="451">
        <f>'B6-1'!K7+'B6-2'!K7</f>
        <v>473</v>
      </c>
      <c r="L7" s="451">
        <f>'B6-1'!L7+'B6-2'!L7</f>
        <v>425</v>
      </c>
      <c r="M7" s="451">
        <f>'B6-1'!M7+'B6-2'!M7</f>
        <v>447</v>
      </c>
      <c r="N7" s="451">
        <f>'B6-1'!N7+'B6-2'!N7</f>
        <v>385</v>
      </c>
      <c r="O7" s="451">
        <f>'B6-1'!O7+'B6-2'!O7</f>
        <v>457</v>
      </c>
      <c r="P7" s="106" t="s">
        <v>242</v>
      </c>
      <c r="Q7" s="1173" t="s">
        <v>54</v>
      </c>
    </row>
    <row r="8" spans="1:17" ht="14.25" thickTop="1" thickBot="1">
      <c r="A8" s="1166"/>
      <c r="B8" s="341" t="s">
        <v>243</v>
      </c>
      <c r="C8" s="452">
        <f t="shared" ref="C8:C33" si="0">SUM(D8:O8)</f>
        <v>5108</v>
      </c>
      <c r="D8" s="453">
        <f>'B6-1'!D8+'B6-2'!D8</f>
        <v>435</v>
      </c>
      <c r="E8" s="453">
        <f>'B6-1'!E8+'B6-2'!E8</f>
        <v>430</v>
      </c>
      <c r="F8" s="453">
        <f>'B6-1'!F8+'B6-2'!F8</f>
        <v>480</v>
      </c>
      <c r="G8" s="453">
        <f>'B6-1'!G8+'B6-2'!G8</f>
        <v>409</v>
      </c>
      <c r="H8" s="453">
        <f>'B6-1'!H8+'B6-2'!H8</f>
        <v>437</v>
      </c>
      <c r="I8" s="453">
        <f>'B6-1'!I8+'B6-2'!I8</f>
        <v>392</v>
      </c>
      <c r="J8" s="453">
        <f>'B6-1'!J8+'B6-2'!J8</f>
        <v>454</v>
      </c>
      <c r="K8" s="453">
        <f>'B6-1'!K8+'B6-2'!K8</f>
        <v>421</v>
      </c>
      <c r="L8" s="453">
        <f>'B6-1'!L8+'B6-2'!L8</f>
        <v>414</v>
      </c>
      <c r="M8" s="453">
        <f>'B6-1'!M8+'B6-2'!M8</f>
        <v>413</v>
      </c>
      <c r="N8" s="453">
        <f>'B6-1'!N8+'B6-2'!N8</f>
        <v>401</v>
      </c>
      <c r="O8" s="453">
        <f>'B6-1'!O8+'B6-2'!O8</f>
        <v>422</v>
      </c>
      <c r="P8" s="107" t="s">
        <v>719</v>
      </c>
      <c r="Q8" s="1168"/>
    </row>
    <row r="9" spans="1:17" s="37" customFormat="1" ht="14.25" thickTop="1" thickBot="1">
      <c r="A9" s="1166"/>
      <c r="B9" s="341" t="s">
        <v>244</v>
      </c>
      <c r="C9" s="452">
        <f t="shared" si="0"/>
        <v>10455</v>
      </c>
      <c r="D9" s="452">
        <f>'B6-1'!D9+'B6-2'!D9</f>
        <v>837</v>
      </c>
      <c r="E9" s="452">
        <f>'B6-1'!E9+'B6-2'!E9</f>
        <v>899</v>
      </c>
      <c r="F9" s="452">
        <f>'B6-1'!F9+'B6-2'!F9</f>
        <v>979</v>
      </c>
      <c r="G9" s="452">
        <f>'B6-1'!G9+'B6-2'!G9</f>
        <v>851</v>
      </c>
      <c r="H9" s="452">
        <f>'B6-1'!H9+'B6-2'!H9</f>
        <v>874</v>
      </c>
      <c r="I9" s="452">
        <f>'B6-1'!I9+'B6-2'!I9</f>
        <v>818</v>
      </c>
      <c r="J9" s="452">
        <f>'B6-1'!J9+'B6-2'!J9</f>
        <v>939</v>
      </c>
      <c r="K9" s="452">
        <f>'B6-1'!K9+'B6-2'!K9</f>
        <v>894</v>
      </c>
      <c r="L9" s="452">
        <f>'B6-1'!L9+'B6-2'!L9</f>
        <v>839</v>
      </c>
      <c r="M9" s="452">
        <f>'B6-1'!M9+'B6-2'!M9</f>
        <v>860</v>
      </c>
      <c r="N9" s="452">
        <f>'B6-1'!N9+'B6-2'!N9</f>
        <v>786</v>
      </c>
      <c r="O9" s="452">
        <f>'B6-1'!O9+'B6-2'!O9</f>
        <v>879</v>
      </c>
      <c r="P9" s="107" t="s">
        <v>245</v>
      </c>
      <c r="Q9" s="1168"/>
    </row>
    <row r="10" spans="1:17" ht="14.25" thickTop="1" thickBot="1">
      <c r="A10" s="1182" t="s">
        <v>55</v>
      </c>
      <c r="B10" s="342" t="s">
        <v>241</v>
      </c>
      <c r="C10" s="454">
        <f t="shared" si="0"/>
        <v>4986</v>
      </c>
      <c r="D10" s="455">
        <f>'B6-1'!D10+'B6-2'!D10</f>
        <v>516</v>
      </c>
      <c r="E10" s="455">
        <f>'B6-1'!E10+'B6-2'!E10</f>
        <v>413</v>
      </c>
      <c r="F10" s="455">
        <f>'B6-1'!F10+'B6-2'!F10</f>
        <v>481</v>
      </c>
      <c r="G10" s="455">
        <f>'B6-1'!G10+'B6-2'!G10</f>
        <v>401</v>
      </c>
      <c r="H10" s="455">
        <f>'B6-1'!H10+'B6-2'!H10</f>
        <v>414</v>
      </c>
      <c r="I10" s="455">
        <f>'B6-1'!I10+'B6-2'!I10</f>
        <v>412</v>
      </c>
      <c r="J10" s="455">
        <f>'B6-1'!J10+'B6-2'!J10</f>
        <v>439</v>
      </c>
      <c r="K10" s="455">
        <f>'B6-1'!K10+'B6-2'!K10</f>
        <v>418</v>
      </c>
      <c r="L10" s="455">
        <f>'B6-1'!L10+'B6-2'!L10</f>
        <v>349</v>
      </c>
      <c r="M10" s="455">
        <f>'B6-1'!M10+'B6-2'!M10</f>
        <v>347</v>
      </c>
      <c r="N10" s="455">
        <f>'B6-1'!N10+'B6-2'!N10</f>
        <v>396</v>
      </c>
      <c r="O10" s="455">
        <f>'B6-1'!O10+'B6-2'!O10</f>
        <v>400</v>
      </c>
      <c r="P10" s="108" t="s">
        <v>242</v>
      </c>
      <c r="Q10" s="1175" t="s">
        <v>56</v>
      </c>
    </row>
    <row r="11" spans="1:17" ht="14.25" thickTop="1" thickBot="1">
      <c r="A11" s="1182"/>
      <c r="B11" s="342" t="s">
        <v>243</v>
      </c>
      <c r="C11" s="454">
        <f t="shared" si="0"/>
        <v>4843</v>
      </c>
      <c r="D11" s="455">
        <f>'B6-1'!D11+'B6-2'!D11</f>
        <v>481</v>
      </c>
      <c r="E11" s="455">
        <f>'B6-1'!E11+'B6-2'!E11</f>
        <v>476</v>
      </c>
      <c r="F11" s="455">
        <f>'B6-1'!F11+'B6-2'!F11</f>
        <v>471</v>
      </c>
      <c r="G11" s="455">
        <f>'B6-1'!G11+'B6-2'!G11</f>
        <v>384</v>
      </c>
      <c r="H11" s="455">
        <f>'B6-1'!H11+'B6-2'!H11</f>
        <v>394</v>
      </c>
      <c r="I11" s="455">
        <f>'B6-1'!I11+'B6-2'!I11</f>
        <v>436</v>
      </c>
      <c r="J11" s="455">
        <f>'B6-1'!J11+'B6-2'!J11</f>
        <v>416</v>
      </c>
      <c r="K11" s="455">
        <f>'B6-1'!K11+'B6-2'!K11</f>
        <v>356</v>
      </c>
      <c r="L11" s="455">
        <f>'B6-1'!L11+'B6-2'!L11</f>
        <v>362</v>
      </c>
      <c r="M11" s="455">
        <f>'B6-1'!M11+'B6-2'!M11</f>
        <v>331</v>
      </c>
      <c r="N11" s="455">
        <f>'B6-1'!N11+'B6-2'!N11</f>
        <v>371</v>
      </c>
      <c r="O11" s="455">
        <f>'B6-1'!O11+'B6-2'!O11</f>
        <v>365</v>
      </c>
      <c r="P11" s="108" t="s">
        <v>719</v>
      </c>
      <c r="Q11" s="1175"/>
    </row>
    <row r="12" spans="1:17" s="37" customFormat="1" ht="14.25" thickTop="1" thickBot="1">
      <c r="A12" s="1182"/>
      <c r="B12" s="342" t="s">
        <v>244</v>
      </c>
      <c r="C12" s="454">
        <f t="shared" si="0"/>
        <v>9829</v>
      </c>
      <c r="D12" s="454">
        <f>'B6-1'!D12+'B6-2'!D12</f>
        <v>997</v>
      </c>
      <c r="E12" s="454">
        <f>'B6-1'!E12+'B6-2'!E12</f>
        <v>889</v>
      </c>
      <c r="F12" s="454">
        <f>'B6-1'!F12+'B6-2'!F12</f>
        <v>952</v>
      </c>
      <c r="G12" s="454">
        <f>'B6-1'!G12+'B6-2'!G12</f>
        <v>785</v>
      </c>
      <c r="H12" s="454">
        <f>'B6-1'!H12+'B6-2'!H12</f>
        <v>808</v>
      </c>
      <c r="I12" s="454">
        <f>'B6-1'!I12+'B6-2'!I12</f>
        <v>848</v>
      </c>
      <c r="J12" s="454">
        <f>'B6-1'!J12+'B6-2'!J12</f>
        <v>855</v>
      </c>
      <c r="K12" s="454">
        <f>'B6-1'!K12+'B6-2'!K12</f>
        <v>774</v>
      </c>
      <c r="L12" s="454">
        <f>'B6-1'!L12+'B6-2'!L12</f>
        <v>711</v>
      </c>
      <c r="M12" s="454">
        <f>'B6-1'!M12+'B6-2'!M12</f>
        <v>678</v>
      </c>
      <c r="N12" s="454">
        <f>'B6-1'!N12+'B6-2'!N12</f>
        <v>767</v>
      </c>
      <c r="O12" s="454">
        <f>'B6-1'!O12+'B6-2'!O12</f>
        <v>765</v>
      </c>
      <c r="P12" s="108" t="s">
        <v>245</v>
      </c>
      <c r="Q12" s="1175"/>
    </row>
    <row r="13" spans="1:17" ht="14.25" thickTop="1" thickBot="1">
      <c r="A13" s="1166" t="s">
        <v>57</v>
      </c>
      <c r="B13" s="341" t="s">
        <v>241</v>
      </c>
      <c r="C13" s="452">
        <f t="shared" si="0"/>
        <v>697</v>
      </c>
      <c r="D13" s="453">
        <f>'B6-1'!D13+'B6-2'!D13</f>
        <v>52</v>
      </c>
      <c r="E13" s="453">
        <f>'B6-1'!E13+'B6-2'!E13</f>
        <v>54</v>
      </c>
      <c r="F13" s="453">
        <f>'B6-1'!F13+'B6-2'!F13</f>
        <v>70</v>
      </c>
      <c r="G13" s="453">
        <f>'B6-1'!G13+'B6-2'!G13</f>
        <v>63</v>
      </c>
      <c r="H13" s="453">
        <f>'B6-1'!H13+'B6-2'!H13</f>
        <v>55</v>
      </c>
      <c r="I13" s="453">
        <f>'B6-1'!I13+'B6-2'!I13</f>
        <v>41</v>
      </c>
      <c r="J13" s="453">
        <f>'B6-1'!J13+'B6-2'!J13</f>
        <v>60</v>
      </c>
      <c r="K13" s="453">
        <f>'B6-1'!K13+'B6-2'!K13</f>
        <v>57</v>
      </c>
      <c r="L13" s="453">
        <f>'B6-1'!L13+'B6-2'!L13</f>
        <v>48</v>
      </c>
      <c r="M13" s="453">
        <f>'B6-1'!M13+'B6-2'!M13</f>
        <v>65</v>
      </c>
      <c r="N13" s="453">
        <f>'B6-1'!N13+'B6-2'!N13</f>
        <v>54</v>
      </c>
      <c r="O13" s="453">
        <f>'B6-1'!O13+'B6-2'!O13</f>
        <v>78</v>
      </c>
      <c r="P13" s="107" t="s">
        <v>242</v>
      </c>
      <c r="Q13" s="1168" t="s">
        <v>58</v>
      </c>
    </row>
    <row r="14" spans="1:17" ht="14.25" thickTop="1" thickBot="1">
      <c r="A14" s="1166"/>
      <c r="B14" s="341" t="s">
        <v>243</v>
      </c>
      <c r="C14" s="452">
        <f t="shared" si="0"/>
        <v>726</v>
      </c>
      <c r="D14" s="453">
        <f>'B6-1'!D14+'B6-2'!D14</f>
        <v>39</v>
      </c>
      <c r="E14" s="453">
        <f>'B6-1'!E14+'B6-2'!E14</f>
        <v>56</v>
      </c>
      <c r="F14" s="453">
        <f>'B6-1'!F14+'B6-2'!F14</f>
        <v>74</v>
      </c>
      <c r="G14" s="453">
        <f>'B6-1'!G14+'B6-2'!G14</f>
        <v>54</v>
      </c>
      <c r="H14" s="453">
        <f>'B6-1'!H14+'B6-2'!H14</f>
        <v>48</v>
      </c>
      <c r="I14" s="453">
        <f>'B6-1'!I14+'B6-2'!I14</f>
        <v>44</v>
      </c>
      <c r="J14" s="453">
        <f>'B6-1'!J14+'B6-2'!J14</f>
        <v>68</v>
      </c>
      <c r="K14" s="453">
        <f>'B6-1'!K14+'B6-2'!K14</f>
        <v>71</v>
      </c>
      <c r="L14" s="453">
        <f>'B6-1'!L14+'B6-2'!L14</f>
        <v>70</v>
      </c>
      <c r="M14" s="453">
        <f>'B6-1'!M14+'B6-2'!M14</f>
        <v>69</v>
      </c>
      <c r="N14" s="453">
        <f>'B6-1'!N14+'B6-2'!N14</f>
        <v>69</v>
      </c>
      <c r="O14" s="453">
        <f>'B6-1'!O14+'B6-2'!O14</f>
        <v>64</v>
      </c>
      <c r="P14" s="107" t="s">
        <v>719</v>
      </c>
      <c r="Q14" s="1168"/>
    </row>
    <row r="15" spans="1:17" s="37" customFormat="1" ht="14.25" thickTop="1" thickBot="1">
      <c r="A15" s="1166"/>
      <c r="B15" s="341" t="s">
        <v>244</v>
      </c>
      <c r="C15" s="452">
        <f t="shared" si="0"/>
        <v>1423</v>
      </c>
      <c r="D15" s="452">
        <f>'B6-1'!D15+'B6-2'!D15</f>
        <v>91</v>
      </c>
      <c r="E15" s="452">
        <f>'B6-1'!E15+'B6-2'!E15</f>
        <v>110</v>
      </c>
      <c r="F15" s="452">
        <f>'B6-1'!F15+'B6-2'!F15</f>
        <v>144</v>
      </c>
      <c r="G15" s="452">
        <f>'B6-1'!G15+'B6-2'!G15</f>
        <v>117</v>
      </c>
      <c r="H15" s="452">
        <f>'B6-1'!H15+'B6-2'!H15</f>
        <v>103</v>
      </c>
      <c r="I15" s="452">
        <f>'B6-1'!I15+'B6-2'!I15</f>
        <v>85</v>
      </c>
      <c r="J15" s="452">
        <f>'B6-1'!J15+'B6-2'!J15</f>
        <v>128</v>
      </c>
      <c r="K15" s="452">
        <f>'B6-1'!K15+'B6-2'!K15</f>
        <v>128</v>
      </c>
      <c r="L15" s="452">
        <f>'B6-1'!L15+'B6-2'!L15</f>
        <v>118</v>
      </c>
      <c r="M15" s="452">
        <f>'B6-1'!M15+'B6-2'!M15</f>
        <v>134</v>
      </c>
      <c r="N15" s="452">
        <f>'B6-1'!N15+'B6-2'!N15</f>
        <v>123</v>
      </c>
      <c r="O15" s="452">
        <f>'B6-1'!O15+'B6-2'!O15</f>
        <v>142</v>
      </c>
      <c r="P15" s="107" t="s">
        <v>245</v>
      </c>
      <c r="Q15" s="1168"/>
    </row>
    <row r="16" spans="1:17" ht="14.25" thickTop="1" thickBot="1">
      <c r="A16" s="1182" t="s">
        <v>59</v>
      </c>
      <c r="B16" s="342" t="s">
        <v>241</v>
      </c>
      <c r="C16" s="454">
        <f t="shared" si="0"/>
        <v>783</v>
      </c>
      <c r="D16" s="455">
        <f>'B6-1'!D16+'B6-2'!D16</f>
        <v>60</v>
      </c>
      <c r="E16" s="455">
        <f>'B6-1'!E16+'B6-2'!E16</f>
        <v>66</v>
      </c>
      <c r="F16" s="455">
        <f>'B6-1'!F16+'B6-2'!F16</f>
        <v>76</v>
      </c>
      <c r="G16" s="455">
        <f>'B6-1'!G16+'B6-2'!G16</f>
        <v>73</v>
      </c>
      <c r="H16" s="455">
        <f>'B6-1'!H16+'B6-2'!H16</f>
        <v>45</v>
      </c>
      <c r="I16" s="455">
        <f>'B6-1'!I16+'B6-2'!I16</f>
        <v>79</v>
      </c>
      <c r="J16" s="455">
        <f>'B6-1'!J16+'B6-2'!J16</f>
        <v>45</v>
      </c>
      <c r="K16" s="455">
        <f>'B6-1'!K16+'B6-2'!K16</f>
        <v>71</v>
      </c>
      <c r="L16" s="455">
        <f>'B6-1'!L16+'B6-2'!L16</f>
        <v>65</v>
      </c>
      <c r="M16" s="455">
        <f>'B6-1'!M16+'B6-2'!M16</f>
        <v>59</v>
      </c>
      <c r="N16" s="455">
        <f>'B6-1'!N16+'B6-2'!N16</f>
        <v>65</v>
      </c>
      <c r="O16" s="455">
        <f>'B6-1'!O16+'B6-2'!O16</f>
        <v>79</v>
      </c>
      <c r="P16" s="108" t="s">
        <v>242</v>
      </c>
      <c r="Q16" s="1175" t="s">
        <v>60</v>
      </c>
    </row>
    <row r="17" spans="1:17" ht="14.25" thickTop="1" thickBot="1">
      <c r="A17" s="1182"/>
      <c r="B17" s="342" t="s">
        <v>243</v>
      </c>
      <c r="C17" s="454">
        <f t="shared" si="0"/>
        <v>735</v>
      </c>
      <c r="D17" s="455">
        <f>'B6-1'!D17+'B6-2'!D17</f>
        <v>75</v>
      </c>
      <c r="E17" s="455">
        <f>'B6-1'!E17+'B6-2'!E17</f>
        <v>68</v>
      </c>
      <c r="F17" s="455">
        <f>'B6-1'!F17+'B6-2'!F17</f>
        <v>59</v>
      </c>
      <c r="G17" s="455">
        <f>'B6-1'!G17+'B6-2'!G17</f>
        <v>61</v>
      </c>
      <c r="H17" s="455">
        <f>'B6-1'!H17+'B6-2'!H17</f>
        <v>54</v>
      </c>
      <c r="I17" s="455">
        <f>'B6-1'!I17+'B6-2'!I17</f>
        <v>67</v>
      </c>
      <c r="J17" s="455">
        <f>'B6-1'!J17+'B6-2'!J17</f>
        <v>70</v>
      </c>
      <c r="K17" s="455">
        <f>'B6-1'!K17+'B6-2'!K17</f>
        <v>58</v>
      </c>
      <c r="L17" s="455">
        <f>'B6-1'!L17+'B6-2'!L17</f>
        <v>57</v>
      </c>
      <c r="M17" s="455">
        <f>'B6-1'!M17+'B6-2'!M17</f>
        <v>53</v>
      </c>
      <c r="N17" s="455">
        <f>'B6-1'!N17+'B6-2'!N17</f>
        <v>57</v>
      </c>
      <c r="O17" s="455">
        <f>'B6-1'!O17+'B6-2'!O17</f>
        <v>56</v>
      </c>
      <c r="P17" s="108" t="s">
        <v>719</v>
      </c>
      <c r="Q17" s="1175"/>
    </row>
    <row r="18" spans="1:17" s="37" customFormat="1" ht="14.25" thickTop="1" thickBot="1">
      <c r="A18" s="1182"/>
      <c r="B18" s="342" t="s">
        <v>244</v>
      </c>
      <c r="C18" s="454">
        <f t="shared" si="0"/>
        <v>1518</v>
      </c>
      <c r="D18" s="454">
        <f>'B6-1'!D18+'B6-2'!D18</f>
        <v>135</v>
      </c>
      <c r="E18" s="454">
        <f>'B6-1'!E18+'B6-2'!E18</f>
        <v>134</v>
      </c>
      <c r="F18" s="454">
        <f>'B6-1'!F18+'B6-2'!F18</f>
        <v>135</v>
      </c>
      <c r="G18" s="454">
        <f>'B6-1'!G18+'B6-2'!G18</f>
        <v>134</v>
      </c>
      <c r="H18" s="454">
        <f>'B6-1'!H18+'B6-2'!H18</f>
        <v>99</v>
      </c>
      <c r="I18" s="454">
        <f>'B6-1'!I18+'B6-2'!I18</f>
        <v>146</v>
      </c>
      <c r="J18" s="454">
        <f>'B6-1'!J18+'B6-2'!J18</f>
        <v>115</v>
      </c>
      <c r="K18" s="454">
        <f>'B6-1'!K18+'B6-2'!K18</f>
        <v>129</v>
      </c>
      <c r="L18" s="454">
        <f>'B6-1'!L18+'B6-2'!L18</f>
        <v>122</v>
      </c>
      <c r="M18" s="454">
        <f>'B6-1'!M18+'B6-2'!M18</f>
        <v>112</v>
      </c>
      <c r="N18" s="454">
        <f>'B6-1'!N18+'B6-2'!N18</f>
        <v>122</v>
      </c>
      <c r="O18" s="454">
        <f>'B6-1'!O18+'B6-2'!O18</f>
        <v>135</v>
      </c>
      <c r="P18" s="108" t="s">
        <v>245</v>
      </c>
      <c r="Q18" s="1175"/>
    </row>
    <row r="19" spans="1:17" ht="14.25" thickTop="1" thickBot="1">
      <c r="A19" s="1166" t="s">
        <v>61</v>
      </c>
      <c r="B19" s="341" t="s">
        <v>241</v>
      </c>
      <c r="C19" s="452">
        <f t="shared" si="0"/>
        <v>513</v>
      </c>
      <c r="D19" s="453">
        <f>'B6-1'!D19+'B6-2'!D19</f>
        <v>43</v>
      </c>
      <c r="E19" s="453">
        <f>'B6-1'!E19+'B6-2'!E19</f>
        <v>41</v>
      </c>
      <c r="F19" s="453">
        <f>'B6-1'!F19+'B6-2'!F19</f>
        <v>39</v>
      </c>
      <c r="G19" s="453">
        <f>'B6-1'!G19+'B6-2'!G19</f>
        <v>46</v>
      </c>
      <c r="H19" s="453">
        <f>'B6-1'!H19+'B6-2'!H19</f>
        <v>30</v>
      </c>
      <c r="I19" s="453">
        <f>'B6-1'!I19+'B6-2'!I19</f>
        <v>39</v>
      </c>
      <c r="J19" s="453">
        <f>'B6-1'!J19+'B6-2'!J19</f>
        <v>34</v>
      </c>
      <c r="K19" s="453">
        <f>'B6-1'!K19+'B6-2'!K19</f>
        <v>58</v>
      </c>
      <c r="L19" s="453">
        <f>'B6-1'!L19+'B6-2'!L19</f>
        <v>49</v>
      </c>
      <c r="M19" s="453">
        <f>'B6-1'!M19+'B6-2'!M19</f>
        <v>28</v>
      </c>
      <c r="N19" s="453">
        <f>'B6-1'!N19+'B6-2'!N19</f>
        <v>50</v>
      </c>
      <c r="O19" s="453">
        <f>'B6-1'!O19+'B6-2'!O19</f>
        <v>56</v>
      </c>
      <c r="P19" s="107" t="s">
        <v>242</v>
      </c>
      <c r="Q19" s="1168" t="s">
        <v>62</v>
      </c>
    </row>
    <row r="20" spans="1:17" ht="14.25" thickTop="1" thickBot="1">
      <c r="A20" s="1166"/>
      <c r="B20" s="341" t="s">
        <v>243</v>
      </c>
      <c r="C20" s="452">
        <f t="shared" si="0"/>
        <v>508</v>
      </c>
      <c r="D20" s="453">
        <f>'B6-1'!D20+'B6-2'!D20</f>
        <v>36</v>
      </c>
      <c r="E20" s="453">
        <f>'B6-1'!E20+'B6-2'!E20</f>
        <v>35</v>
      </c>
      <c r="F20" s="453">
        <f>'B6-1'!F20+'B6-2'!F20</f>
        <v>48</v>
      </c>
      <c r="G20" s="453">
        <f>'B6-1'!G20+'B6-2'!G20</f>
        <v>24</v>
      </c>
      <c r="H20" s="453">
        <f>'B6-1'!H20+'B6-2'!H20</f>
        <v>36</v>
      </c>
      <c r="I20" s="453">
        <f>'B6-1'!I20+'B6-2'!I20</f>
        <v>42</v>
      </c>
      <c r="J20" s="453">
        <f>'B6-1'!J20+'B6-2'!J20</f>
        <v>61</v>
      </c>
      <c r="K20" s="453">
        <f>'B6-1'!K20+'B6-2'!K20</f>
        <v>48</v>
      </c>
      <c r="L20" s="453">
        <f>'B6-1'!L20+'B6-2'!L20</f>
        <v>45</v>
      </c>
      <c r="M20" s="453">
        <f>'B6-1'!M20+'B6-2'!M20</f>
        <v>37</v>
      </c>
      <c r="N20" s="453">
        <f>'B6-1'!N20+'B6-2'!N20</f>
        <v>51</v>
      </c>
      <c r="O20" s="453">
        <f>'B6-1'!O20+'B6-2'!O20</f>
        <v>45</v>
      </c>
      <c r="P20" s="107" t="s">
        <v>719</v>
      </c>
      <c r="Q20" s="1168"/>
    </row>
    <row r="21" spans="1:17" s="37" customFormat="1" ht="14.25" thickTop="1" thickBot="1">
      <c r="A21" s="1166"/>
      <c r="B21" s="341" t="s">
        <v>244</v>
      </c>
      <c r="C21" s="452">
        <f t="shared" si="0"/>
        <v>1021</v>
      </c>
      <c r="D21" s="452">
        <f>'B6-1'!D21+'B6-2'!D21</f>
        <v>79</v>
      </c>
      <c r="E21" s="452">
        <f>'B6-1'!E21+'B6-2'!E21</f>
        <v>76</v>
      </c>
      <c r="F21" s="452">
        <f>'B6-1'!F21+'B6-2'!F21</f>
        <v>87</v>
      </c>
      <c r="G21" s="452">
        <f>'B6-1'!G21+'B6-2'!G21</f>
        <v>70</v>
      </c>
      <c r="H21" s="452">
        <f>'B6-1'!H21+'B6-2'!H21</f>
        <v>66</v>
      </c>
      <c r="I21" s="452">
        <f>'B6-1'!I21+'B6-2'!I21</f>
        <v>81</v>
      </c>
      <c r="J21" s="452">
        <f>'B6-1'!J21+'B6-2'!J21</f>
        <v>95</v>
      </c>
      <c r="K21" s="452">
        <f>'B6-1'!K21+'B6-2'!K21</f>
        <v>106</v>
      </c>
      <c r="L21" s="452">
        <f>'B6-1'!L21+'B6-2'!L21</f>
        <v>94</v>
      </c>
      <c r="M21" s="452">
        <f>'B6-1'!M21+'B6-2'!M21</f>
        <v>65</v>
      </c>
      <c r="N21" s="452">
        <f>'B6-1'!N21+'B6-2'!N21</f>
        <v>101</v>
      </c>
      <c r="O21" s="452">
        <f>'B6-1'!O21+'B6-2'!O21</f>
        <v>101</v>
      </c>
      <c r="P21" s="107" t="s">
        <v>245</v>
      </c>
      <c r="Q21" s="1168"/>
    </row>
    <row r="22" spans="1:17" s="37" customFormat="1" ht="14.25" thickTop="1" thickBot="1">
      <c r="A22" s="1182" t="s">
        <v>63</v>
      </c>
      <c r="B22" s="342" t="s">
        <v>241</v>
      </c>
      <c r="C22" s="454">
        <f t="shared" si="0"/>
        <v>72</v>
      </c>
      <c r="D22" s="455">
        <f>'B6-1'!D22+'B6-2'!D22</f>
        <v>9</v>
      </c>
      <c r="E22" s="455">
        <f>'B6-1'!E22+'B6-2'!E22</f>
        <v>6</v>
      </c>
      <c r="F22" s="455">
        <f>'B6-1'!F22+'B6-2'!F22</f>
        <v>7</v>
      </c>
      <c r="G22" s="455">
        <f>'B6-1'!G22+'B6-2'!G22</f>
        <v>5</v>
      </c>
      <c r="H22" s="455">
        <f>'B6-1'!H22+'B6-2'!H22</f>
        <v>7</v>
      </c>
      <c r="I22" s="455">
        <f>'B6-1'!I22+'B6-2'!I22</f>
        <v>11</v>
      </c>
      <c r="J22" s="455">
        <f>'B6-1'!J22+'B6-2'!J22</f>
        <v>2</v>
      </c>
      <c r="K22" s="455">
        <f>'B6-1'!K22+'B6-2'!K22</f>
        <v>2</v>
      </c>
      <c r="L22" s="455">
        <f>'B6-1'!L22+'B6-2'!L22</f>
        <v>4</v>
      </c>
      <c r="M22" s="455">
        <f>'B6-1'!M22+'B6-2'!M22</f>
        <v>6</v>
      </c>
      <c r="N22" s="455">
        <f>'B6-1'!N22+'B6-2'!N22</f>
        <v>4</v>
      </c>
      <c r="O22" s="455">
        <f>'B6-1'!O22+'B6-2'!O22</f>
        <v>9</v>
      </c>
      <c r="P22" s="108" t="s">
        <v>242</v>
      </c>
      <c r="Q22" s="1175" t="s">
        <v>64</v>
      </c>
    </row>
    <row r="23" spans="1:17" s="37" customFormat="1" ht="14.25" thickTop="1" thickBot="1">
      <c r="A23" s="1182"/>
      <c r="B23" s="342" t="s">
        <v>243</v>
      </c>
      <c r="C23" s="454">
        <f t="shared" si="0"/>
        <v>53</v>
      </c>
      <c r="D23" s="455">
        <f>'B6-1'!D23+'B6-2'!D23</f>
        <v>4</v>
      </c>
      <c r="E23" s="455">
        <f>'B6-1'!E23+'B6-2'!E23</f>
        <v>5</v>
      </c>
      <c r="F23" s="455">
        <f>'B6-1'!F23+'B6-2'!F23</f>
        <v>7</v>
      </c>
      <c r="G23" s="455">
        <f>'B6-1'!G23+'B6-2'!G23</f>
        <v>3</v>
      </c>
      <c r="H23" s="455">
        <f>'B6-1'!H23+'B6-2'!H23</f>
        <v>6</v>
      </c>
      <c r="I23" s="455">
        <f>'B6-1'!I23+'B6-2'!I23</f>
        <v>5</v>
      </c>
      <c r="J23" s="455">
        <f>'B6-1'!J23+'B6-2'!J23</f>
        <v>1</v>
      </c>
      <c r="K23" s="455">
        <f>'B6-1'!K23+'B6-2'!K23</f>
        <v>5</v>
      </c>
      <c r="L23" s="455">
        <f>'B6-1'!L23+'B6-2'!L23</f>
        <v>1</v>
      </c>
      <c r="M23" s="455">
        <f>'B6-1'!M23+'B6-2'!M23</f>
        <v>5</v>
      </c>
      <c r="N23" s="455">
        <f>'B6-1'!N23+'B6-2'!N23</f>
        <v>6</v>
      </c>
      <c r="O23" s="455">
        <f>'B6-1'!O23+'B6-2'!O23</f>
        <v>5</v>
      </c>
      <c r="P23" s="108" t="s">
        <v>719</v>
      </c>
      <c r="Q23" s="1175"/>
    </row>
    <row r="24" spans="1:17" s="37" customFormat="1" ht="14.25" thickTop="1" thickBot="1">
      <c r="A24" s="1182"/>
      <c r="B24" s="342" t="s">
        <v>244</v>
      </c>
      <c r="C24" s="454">
        <f t="shared" si="0"/>
        <v>125</v>
      </c>
      <c r="D24" s="454">
        <f>'B6-1'!D24+'B6-2'!D24</f>
        <v>13</v>
      </c>
      <c r="E24" s="454">
        <f>'B6-1'!E24+'B6-2'!E24</f>
        <v>11</v>
      </c>
      <c r="F24" s="454">
        <f>'B6-1'!F24+'B6-2'!F24</f>
        <v>14</v>
      </c>
      <c r="G24" s="454">
        <f>'B6-1'!G24+'B6-2'!G24</f>
        <v>8</v>
      </c>
      <c r="H24" s="454">
        <f>'B6-1'!H24+'B6-2'!H24</f>
        <v>13</v>
      </c>
      <c r="I24" s="454">
        <f>'B6-1'!I24+'B6-2'!I24</f>
        <v>16</v>
      </c>
      <c r="J24" s="454">
        <f>'B6-1'!J24+'B6-2'!J24</f>
        <v>3</v>
      </c>
      <c r="K24" s="454">
        <f>'B6-1'!K24+'B6-2'!K24</f>
        <v>7</v>
      </c>
      <c r="L24" s="454">
        <f>'B6-1'!L24+'B6-2'!L24</f>
        <v>5</v>
      </c>
      <c r="M24" s="454">
        <f>'B6-1'!M24+'B6-2'!M24</f>
        <v>11</v>
      </c>
      <c r="N24" s="454">
        <f>'B6-1'!N24+'B6-2'!N24</f>
        <v>10</v>
      </c>
      <c r="O24" s="454">
        <f>'B6-1'!O24+'B6-2'!O24</f>
        <v>14</v>
      </c>
      <c r="P24" s="108" t="s">
        <v>245</v>
      </c>
      <c r="Q24" s="1175"/>
    </row>
    <row r="25" spans="1:17" ht="14.25" thickTop="1" thickBot="1">
      <c r="A25" s="1166" t="s">
        <v>887</v>
      </c>
      <c r="B25" s="341" t="s">
        <v>241</v>
      </c>
      <c r="C25" s="452">
        <f t="shared" si="0"/>
        <v>277</v>
      </c>
      <c r="D25" s="453">
        <f>'B6-1'!D25+'B6-2'!D25</f>
        <v>27</v>
      </c>
      <c r="E25" s="453">
        <f>'B6-1'!E25+'B6-2'!E25</f>
        <v>22</v>
      </c>
      <c r="F25" s="453">
        <f>'B6-1'!F25+'B6-2'!F25</f>
        <v>29</v>
      </c>
      <c r="G25" s="453">
        <f>'B6-1'!G25+'B6-2'!G25</f>
        <v>11</v>
      </c>
      <c r="H25" s="453">
        <f>'B6-1'!H25+'B6-2'!H25</f>
        <v>23</v>
      </c>
      <c r="I25" s="453">
        <f>'B6-1'!I25+'B6-2'!I25</f>
        <v>21</v>
      </c>
      <c r="J25" s="453">
        <f>'B6-1'!J25+'B6-2'!J25</f>
        <v>17</v>
      </c>
      <c r="K25" s="453">
        <f>'B6-1'!K25+'B6-2'!K25</f>
        <v>18</v>
      </c>
      <c r="L25" s="453">
        <f>'B6-1'!L25+'B6-2'!L25</f>
        <v>22</v>
      </c>
      <c r="M25" s="453">
        <f>'B6-1'!M25+'B6-2'!M25</f>
        <v>33</v>
      </c>
      <c r="N25" s="453">
        <f>'B6-1'!N25+'B6-2'!N25</f>
        <v>31</v>
      </c>
      <c r="O25" s="453">
        <f>'B6-1'!O25+'B6-2'!O25</f>
        <v>23</v>
      </c>
      <c r="P25" s="107" t="s">
        <v>242</v>
      </c>
      <c r="Q25" s="1168" t="s">
        <v>65</v>
      </c>
    </row>
    <row r="26" spans="1:17" ht="14.25" thickTop="1" thickBot="1">
      <c r="A26" s="1166"/>
      <c r="B26" s="341" t="s">
        <v>243</v>
      </c>
      <c r="C26" s="452">
        <f t="shared" si="0"/>
        <v>282</v>
      </c>
      <c r="D26" s="453">
        <f>'B6-1'!D26+'B6-2'!D26</f>
        <v>19</v>
      </c>
      <c r="E26" s="453">
        <f>'B6-1'!E26+'B6-2'!E26</f>
        <v>27</v>
      </c>
      <c r="F26" s="453">
        <f>'B6-1'!F26+'B6-2'!F26</f>
        <v>27</v>
      </c>
      <c r="G26" s="453">
        <f>'B6-1'!G26+'B6-2'!G26</f>
        <v>20</v>
      </c>
      <c r="H26" s="453">
        <f>'B6-1'!H26+'B6-2'!H26</f>
        <v>18</v>
      </c>
      <c r="I26" s="453">
        <f>'B6-1'!I26+'B6-2'!I26</f>
        <v>22</v>
      </c>
      <c r="J26" s="453">
        <f>'B6-1'!J26+'B6-2'!J26</f>
        <v>21</v>
      </c>
      <c r="K26" s="453">
        <f>'B6-1'!K26+'B6-2'!K26</f>
        <v>23</v>
      </c>
      <c r="L26" s="453">
        <f>'B6-1'!L26+'B6-2'!L26</f>
        <v>25</v>
      </c>
      <c r="M26" s="453">
        <f>'B6-1'!M26+'B6-2'!M26</f>
        <v>25</v>
      </c>
      <c r="N26" s="453">
        <f>'B6-1'!N26+'B6-2'!N26</f>
        <v>27</v>
      </c>
      <c r="O26" s="453">
        <f>'B6-1'!O26+'B6-2'!O26</f>
        <v>28</v>
      </c>
      <c r="P26" s="107" t="s">
        <v>719</v>
      </c>
      <c r="Q26" s="1168"/>
    </row>
    <row r="27" spans="1:17" s="37" customFormat="1" ht="14.25" thickTop="1" thickBot="1">
      <c r="A27" s="1167"/>
      <c r="B27" s="314" t="s">
        <v>244</v>
      </c>
      <c r="C27" s="456">
        <f t="shared" si="0"/>
        <v>559</v>
      </c>
      <c r="D27" s="456">
        <f>'B6-1'!D27+'B6-2'!D27</f>
        <v>46</v>
      </c>
      <c r="E27" s="456">
        <f>'B6-1'!E27+'B6-2'!E27</f>
        <v>49</v>
      </c>
      <c r="F27" s="456">
        <f>'B6-1'!F27+'B6-2'!F27</f>
        <v>56</v>
      </c>
      <c r="G27" s="456">
        <f>'B6-1'!G27+'B6-2'!G27</f>
        <v>31</v>
      </c>
      <c r="H27" s="456">
        <f>'B6-1'!H27+'B6-2'!H27</f>
        <v>41</v>
      </c>
      <c r="I27" s="456">
        <f>'B6-1'!I27+'B6-2'!I27</f>
        <v>43</v>
      </c>
      <c r="J27" s="456">
        <f>'B6-1'!J27+'B6-2'!J27</f>
        <v>38</v>
      </c>
      <c r="K27" s="456">
        <f>'B6-1'!K27+'B6-2'!K27</f>
        <v>41</v>
      </c>
      <c r="L27" s="456">
        <f>'B6-1'!L27+'B6-2'!L27</f>
        <v>47</v>
      </c>
      <c r="M27" s="456">
        <f>'B6-1'!M27+'B6-2'!M27</f>
        <v>58</v>
      </c>
      <c r="N27" s="456">
        <f>'B6-1'!N27+'B6-2'!N27</f>
        <v>58</v>
      </c>
      <c r="O27" s="456">
        <f>'B6-1'!O27+'B6-2'!O27</f>
        <v>51</v>
      </c>
      <c r="P27" s="109" t="s">
        <v>245</v>
      </c>
      <c r="Q27" s="1169"/>
    </row>
    <row r="28" spans="1:17" s="37" customFormat="1" ht="14.25" thickTop="1" thickBot="1">
      <c r="A28" s="1174" t="s">
        <v>1085</v>
      </c>
      <c r="B28" s="342" t="s">
        <v>241</v>
      </c>
      <c r="C28" s="454">
        <f t="shared" si="0"/>
        <v>800</v>
      </c>
      <c r="D28" s="455">
        <f>'B6-1'!D28+'B6-2'!D28</f>
        <v>59</v>
      </c>
      <c r="E28" s="455">
        <f>'B6-1'!E28+'B6-2'!E28</f>
        <v>85</v>
      </c>
      <c r="F28" s="455">
        <f>'B6-1'!F28+'B6-2'!F28</f>
        <v>72</v>
      </c>
      <c r="G28" s="455">
        <f>'B6-1'!G28+'B6-2'!G28</f>
        <v>55</v>
      </c>
      <c r="H28" s="455">
        <f>'B6-1'!H28+'B6-2'!H28</f>
        <v>49</v>
      </c>
      <c r="I28" s="455">
        <f>'B6-1'!I28+'B6-2'!I28</f>
        <v>71</v>
      </c>
      <c r="J28" s="455">
        <f>'B6-1'!J28+'B6-2'!J28</f>
        <v>52</v>
      </c>
      <c r="K28" s="455">
        <f>'B6-1'!K28+'B6-2'!K28</f>
        <v>72</v>
      </c>
      <c r="L28" s="455">
        <f>'B6-1'!L28+'B6-2'!L28</f>
        <v>75</v>
      </c>
      <c r="M28" s="455">
        <f>'B6-1'!M28+'B6-2'!M28</f>
        <v>69</v>
      </c>
      <c r="N28" s="455">
        <f>'B6-1'!N28+'B6-2'!N28</f>
        <v>64</v>
      </c>
      <c r="O28" s="455">
        <f>'B6-1'!O28+'B6-2'!O28</f>
        <v>77</v>
      </c>
      <c r="P28" s="108" t="s">
        <v>242</v>
      </c>
      <c r="Q28" s="1175" t="s">
        <v>1084</v>
      </c>
    </row>
    <row r="29" spans="1:17" s="37" customFormat="1" ht="14.25" thickTop="1" thickBot="1">
      <c r="A29" s="1174"/>
      <c r="B29" s="342" t="s">
        <v>243</v>
      </c>
      <c r="C29" s="454">
        <f t="shared" si="0"/>
        <v>835</v>
      </c>
      <c r="D29" s="455">
        <f>'B6-1'!D29+'B6-2'!D29</f>
        <v>58</v>
      </c>
      <c r="E29" s="455">
        <f>'B6-1'!E29+'B6-2'!E29</f>
        <v>72</v>
      </c>
      <c r="F29" s="455">
        <f>'B6-1'!F29+'B6-2'!F29</f>
        <v>73</v>
      </c>
      <c r="G29" s="455">
        <f>'B6-1'!G29+'B6-2'!G29</f>
        <v>67</v>
      </c>
      <c r="H29" s="455">
        <f>'B6-1'!H29+'B6-2'!H29</f>
        <v>71</v>
      </c>
      <c r="I29" s="455">
        <f>'B6-1'!I29+'B6-2'!I29</f>
        <v>62</v>
      </c>
      <c r="J29" s="455">
        <f>'B6-1'!J29+'B6-2'!J29</f>
        <v>74</v>
      </c>
      <c r="K29" s="455">
        <f>'B6-1'!K29+'B6-2'!K29</f>
        <v>74</v>
      </c>
      <c r="L29" s="455">
        <f>'B6-1'!L29+'B6-2'!L29</f>
        <v>61</v>
      </c>
      <c r="M29" s="455">
        <f>'B6-1'!M29+'B6-2'!M29</f>
        <v>71</v>
      </c>
      <c r="N29" s="455">
        <f>'B6-1'!N29+'B6-2'!N29</f>
        <v>71</v>
      </c>
      <c r="O29" s="455">
        <f>'B6-1'!O29+'B6-2'!O29</f>
        <v>81</v>
      </c>
      <c r="P29" s="108" t="s">
        <v>719</v>
      </c>
      <c r="Q29" s="1175"/>
    </row>
    <row r="30" spans="1:17" s="37" customFormat="1" ht="14.25" thickTop="1" thickBot="1">
      <c r="A30" s="1174"/>
      <c r="B30" s="342" t="s">
        <v>244</v>
      </c>
      <c r="C30" s="454">
        <f t="shared" si="0"/>
        <v>1635</v>
      </c>
      <c r="D30" s="454">
        <f>'B6-1'!D30+'B6-2'!D30</f>
        <v>117</v>
      </c>
      <c r="E30" s="454">
        <f>'B6-1'!E30+'B6-2'!E30</f>
        <v>157</v>
      </c>
      <c r="F30" s="454">
        <f>'B6-1'!F30+'B6-2'!F30</f>
        <v>145</v>
      </c>
      <c r="G30" s="454">
        <f>'B6-1'!G30+'B6-2'!G30</f>
        <v>122</v>
      </c>
      <c r="H30" s="454">
        <f>'B6-1'!H30+'B6-2'!H30</f>
        <v>120</v>
      </c>
      <c r="I30" s="454">
        <f>'B6-1'!I30+'B6-2'!I30</f>
        <v>133</v>
      </c>
      <c r="J30" s="454">
        <f>'B6-1'!J30+'B6-2'!J30</f>
        <v>126</v>
      </c>
      <c r="K30" s="454">
        <f>'B6-1'!K30+'B6-2'!K30</f>
        <v>146</v>
      </c>
      <c r="L30" s="454">
        <f>'B6-1'!L30+'B6-2'!L30</f>
        <v>136</v>
      </c>
      <c r="M30" s="454">
        <f>'B6-1'!M30+'B6-2'!M30</f>
        <v>140</v>
      </c>
      <c r="N30" s="454">
        <f>'B6-1'!N30+'B6-2'!N30</f>
        <v>135</v>
      </c>
      <c r="O30" s="454">
        <f>'B6-1'!O30+'B6-2'!O30</f>
        <v>158</v>
      </c>
      <c r="P30" s="108" t="s">
        <v>245</v>
      </c>
      <c r="Q30" s="1175"/>
    </row>
    <row r="31" spans="1:17" ht="13.5" customHeight="1" thickTop="1" thickBot="1">
      <c r="A31" s="1166" t="s">
        <v>888</v>
      </c>
      <c r="B31" s="341" t="s">
        <v>241</v>
      </c>
      <c r="C31" s="452">
        <f t="shared" si="0"/>
        <v>116</v>
      </c>
      <c r="D31" s="453">
        <f>'B6-1'!D31+'B6-2'!D31</f>
        <v>4</v>
      </c>
      <c r="E31" s="453">
        <f>'B6-1'!E31+'B6-2'!E31</f>
        <v>9</v>
      </c>
      <c r="F31" s="453">
        <f>'B6-1'!F31+'B6-2'!F31</f>
        <v>10</v>
      </c>
      <c r="G31" s="453">
        <f>'B6-1'!G31+'B6-2'!G31</f>
        <v>11</v>
      </c>
      <c r="H31" s="453">
        <f>'B6-1'!H31+'B6-2'!H31</f>
        <v>5</v>
      </c>
      <c r="I31" s="453">
        <f>'B6-1'!I31+'B6-2'!I31</f>
        <v>22</v>
      </c>
      <c r="J31" s="453">
        <f>'B6-1'!J31+'B6-2'!J31</f>
        <v>3</v>
      </c>
      <c r="K31" s="453">
        <f>'B6-1'!K31+'B6-2'!K31</f>
        <v>10</v>
      </c>
      <c r="L31" s="453">
        <f>'B6-1'!L31+'B6-2'!L31</f>
        <v>7</v>
      </c>
      <c r="M31" s="453">
        <f>'B6-1'!M31+'B6-2'!M31</f>
        <v>15</v>
      </c>
      <c r="N31" s="453">
        <f>'B6-1'!N31+'B6-2'!N31</f>
        <v>9</v>
      </c>
      <c r="O31" s="453">
        <f>'B6-1'!O31+'B6-2'!O31</f>
        <v>11</v>
      </c>
      <c r="P31" s="107" t="s">
        <v>242</v>
      </c>
      <c r="Q31" s="1168" t="s">
        <v>238</v>
      </c>
    </row>
    <row r="32" spans="1:17" ht="14.25" customHeight="1" thickTop="1" thickBot="1">
      <c r="A32" s="1166"/>
      <c r="B32" s="341" t="s">
        <v>243</v>
      </c>
      <c r="C32" s="452">
        <f t="shared" si="0"/>
        <v>135</v>
      </c>
      <c r="D32" s="453">
        <f>'B6-1'!D32+'B6-2'!D32</f>
        <v>11</v>
      </c>
      <c r="E32" s="453">
        <f>'B6-1'!E32+'B6-2'!E32</f>
        <v>8</v>
      </c>
      <c r="F32" s="453">
        <f>'B6-1'!F32+'B6-2'!F32</f>
        <v>8</v>
      </c>
      <c r="G32" s="453">
        <f>'B6-1'!G32+'B6-2'!G32</f>
        <v>9</v>
      </c>
      <c r="H32" s="453">
        <f>'B6-1'!H32+'B6-2'!H32</f>
        <v>8</v>
      </c>
      <c r="I32" s="453">
        <f>'B6-1'!I32+'B6-2'!I32</f>
        <v>20</v>
      </c>
      <c r="J32" s="453">
        <f>'B6-1'!J32+'B6-2'!J32</f>
        <v>8</v>
      </c>
      <c r="K32" s="453">
        <f>'B6-1'!K32+'B6-2'!K32</f>
        <v>12</v>
      </c>
      <c r="L32" s="453">
        <f>'B6-1'!L32+'B6-2'!L32</f>
        <v>15</v>
      </c>
      <c r="M32" s="453">
        <f>'B6-1'!M32+'B6-2'!M32</f>
        <v>16</v>
      </c>
      <c r="N32" s="453">
        <f>'B6-1'!N32+'B6-2'!N32</f>
        <v>11</v>
      </c>
      <c r="O32" s="453">
        <f>'B6-1'!O32+'B6-2'!O32</f>
        <v>9</v>
      </c>
      <c r="P32" s="107" t="s">
        <v>719</v>
      </c>
      <c r="Q32" s="1168"/>
    </row>
    <row r="33" spans="1:17" s="37" customFormat="1" ht="13.5" customHeight="1" thickTop="1">
      <c r="A33" s="1167"/>
      <c r="B33" s="314" t="s">
        <v>244</v>
      </c>
      <c r="C33" s="456">
        <f t="shared" si="0"/>
        <v>251</v>
      </c>
      <c r="D33" s="456">
        <f>'B6-1'!D33+'B6-2'!D33</f>
        <v>15</v>
      </c>
      <c r="E33" s="456">
        <f>'B6-1'!E33+'B6-2'!E33</f>
        <v>17</v>
      </c>
      <c r="F33" s="456">
        <f>'B6-1'!F33+'B6-2'!F33</f>
        <v>18</v>
      </c>
      <c r="G33" s="456">
        <f>'B6-1'!G33+'B6-2'!G33</f>
        <v>20</v>
      </c>
      <c r="H33" s="456">
        <f>'B6-1'!H33+'B6-2'!H33</f>
        <v>13</v>
      </c>
      <c r="I33" s="456">
        <f>'B6-1'!I33+'B6-2'!I33</f>
        <v>42</v>
      </c>
      <c r="J33" s="456">
        <f>'B6-1'!J33+'B6-2'!J33</f>
        <v>11</v>
      </c>
      <c r="K33" s="456">
        <f>'B6-1'!K33+'B6-2'!K33</f>
        <v>22</v>
      </c>
      <c r="L33" s="456">
        <f>'B6-1'!L33+'B6-2'!L33</f>
        <v>22</v>
      </c>
      <c r="M33" s="456">
        <f>'B6-1'!M33+'B6-2'!M33</f>
        <v>31</v>
      </c>
      <c r="N33" s="456">
        <f>'B6-1'!N33+'B6-2'!N33</f>
        <v>20</v>
      </c>
      <c r="O33" s="456">
        <f>'B6-1'!O33+'B6-2'!O33</f>
        <v>20</v>
      </c>
      <c r="P33" s="109" t="s">
        <v>245</v>
      </c>
      <c r="Q33" s="1169"/>
    </row>
    <row r="34" spans="1:17" ht="13.5" thickBot="1">
      <c r="A34" s="1176" t="s">
        <v>66</v>
      </c>
      <c r="B34" s="317" t="s">
        <v>241</v>
      </c>
      <c r="C34" s="853">
        <f t="shared" ref="C34:O36" si="1">C7+C10+C13+C16+C19+C22+C25+C28+C31</f>
        <v>13591</v>
      </c>
      <c r="D34" s="853">
        <f t="shared" si="1"/>
        <v>1172</v>
      </c>
      <c r="E34" s="853">
        <f t="shared" si="1"/>
        <v>1165</v>
      </c>
      <c r="F34" s="853">
        <f t="shared" si="1"/>
        <v>1283</v>
      </c>
      <c r="G34" s="853">
        <f t="shared" si="1"/>
        <v>1107</v>
      </c>
      <c r="H34" s="853">
        <f t="shared" si="1"/>
        <v>1065</v>
      </c>
      <c r="I34" s="853">
        <f t="shared" si="1"/>
        <v>1122</v>
      </c>
      <c r="J34" s="853">
        <f t="shared" si="1"/>
        <v>1137</v>
      </c>
      <c r="K34" s="853">
        <f t="shared" si="1"/>
        <v>1179</v>
      </c>
      <c r="L34" s="853">
        <f t="shared" si="1"/>
        <v>1044</v>
      </c>
      <c r="M34" s="853">
        <f t="shared" si="1"/>
        <v>1069</v>
      </c>
      <c r="N34" s="853">
        <f t="shared" si="1"/>
        <v>1058</v>
      </c>
      <c r="O34" s="853">
        <f>O7+O10+O13+O16+O19+O22+O25+O28+O31</f>
        <v>1190</v>
      </c>
      <c r="P34" s="854" t="s">
        <v>242</v>
      </c>
      <c r="Q34" s="1179" t="s">
        <v>67</v>
      </c>
    </row>
    <row r="35" spans="1:17" ht="14.25" thickTop="1" thickBot="1">
      <c r="A35" s="1177"/>
      <c r="B35" s="342" t="s">
        <v>243</v>
      </c>
      <c r="C35" s="853">
        <f t="shared" si="1"/>
        <v>13225</v>
      </c>
      <c r="D35" s="853">
        <f t="shared" si="1"/>
        <v>1158</v>
      </c>
      <c r="E35" s="853">
        <f t="shared" si="1"/>
        <v>1177</v>
      </c>
      <c r="F35" s="853">
        <f t="shared" si="1"/>
        <v>1247</v>
      </c>
      <c r="G35" s="853">
        <f t="shared" si="1"/>
        <v>1031</v>
      </c>
      <c r="H35" s="853">
        <f t="shared" si="1"/>
        <v>1072</v>
      </c>
      <c r="I35" s="853">
        <f t="shared" si="1"/>
        <v>1090</v>
      </c>
      <c r="J35" s="853">
        <f t="shared" si="1"/>
        <v>1173</v>
      </c>
      <c r="K35" s="853">
        <f t="shared" si="1"/>
        <v>1068</v>
      </c>
      <c r="L35" s="853">
        <f t="shared" si="1"/>
        <v>1050</v>
      </c>
      <c r="M35" s="853">
        <f t="shared" si="1"/>
        <v>1020</v>
      </c>
      <c r="N35" s="853">
        <f t="shared" si="1"/>
        <v>1064</v>
      </c>
      <c r="O35" s="853">
        <f t="shared" si="1"/>
        <v>1075</v>
      </c>
      <c r="P35" s="108" t="s">
        <v>719</v>
      </c>
      <c r="Q35" s="1180"/>
    </row>
    <row r="36" spans="1:17" ht="13.5" thickTop="1">
      <c r="A36" s="1178"/>
      <c r="B36" s="855" t="s">
        <v>244</v>
      </c>
      <c r="C36" s="857">
        <f t="shared" si="1"/>
        <v>26816</v>
      </c>
      <c r="D36" s="857">
        <f t="shared" si="1"/>
        <v>2330</v>
      </c>
      <c r="E36" s="857">
        <f t="shared" si="1"/>
        <v>2342</v>
      </c>
      <c r="F36" s="857">
        <f t="shared" si="1"/>
        <v>2530</v>
      </c>
      <c r="G36" s="857">
        <f t="shared" si="1"/>
        <v>2138</v>
      </c>
      <c r="H36" s="857">
        <f t="shared" si="1"/>
        <v>2137</v>
      </c>
      <c r="I36" s="857">
        <f t="shared" si="1"/>
        <v>2212</v>
      </c>
      <c r="J36" s="857">
        <f t="shared" si="1"/>
        <v>2310</v>
      </c>
      <c r="K36" s="857">
        <f t="shared" si="1"/>
        <v>2247</v>
      </c>
      <c r="L36" s="857">
        <f t="shared" si="1"/>
        <v>2094</v>
      </c>
      <c r="M36" s="857">
        <f t="shared" si="1"/>
        <v>2089</v>
      </c>
      <c r="N36" s="857">
        <f t="shared" si="1"/>
        <v>2122</v>
      </c>
      <c r="O36" s="857">
        <f t="shared" si="1"/>
        <v>2265</v>
      </c>
      <c r="P36" s="856" t="s">
        <v>245</v>
      </c>
      <c r="Q36" s="1181"/>
    </row>
    <row r="37" spans="1:17">
      <c r="A37" s="40"/>
      <c r="B37" s="102"/>
      <c r="P37" s="102"/>
      <c r="Q37" s="40"/>
    </row>
    <row r="38" spans="1:17">
      <c r="A38" s="40"/>
      <c r="B38" s="102"/>
      <c r="P38" s="102"/>
      <c r="Q38" s="40"/>
    </row>
    <row r="39" spans="1:17">
      <c r="A39" s="40"/>
      <c r="B39" s="102"/>
      <c r="P39" s="102"/>
      <c r="Q39" s="40"/>
    </row>
    <row r="40" spans="1:17" ht="45.75" thickBot="1">
      <c r="A40" s="40"/>
      <c r="B40" s="102"/>
      <c r="G40" s="276" t="s">
        <v>204</v>
      </c>
      <c r="H40" s="276" t="s">
        <v>203</v>
      </c>
      <c r="P40" s="102"/>
      <c r="Q40" s="40"/>
    </row>
    <row r="41" spans="1:17" ht="60.75" thickBot="1">
      <c r="A41" s="2"/>
      <c r="B41" s="259" t="s">
        <v>49</v>
      </c>
      <c r="C41" s="259" t="s">
        <v>52</v>
      </c>
      <c r="F41" s="99" t="s">
        <v>501</v>
      </c>
      <c r="G41" s="887">
        <f>O34</f>
        <v>1190</v>
      </c>
      <c r="H41" s="887">
        <f>O35</f>
        <v>1075</v>
      </c>
      <c r="P41" s="102"/>
      <c r="Q41" s="40"/>
    </row>
    <row r="42" spans="1:17" ht="27.75" thickBot="1">
      <c r="A42" s="6" t="s">
        <v>636</v>
      </c>
      <c r="B42" s="7">
        <f>'B6-1'!C9</f>
        <v>1626</v>
      </c>
      <c r="C42" s="5">
        <f>'B6-2'!C9</f>
        <v>8829</v>
      </c>
      <c r="F42" s="99" t="s">
        <v>502</v>
      </c>
      <c r="G42" s="887">
        <f>N34</f>
        <v>1058</v>
      </c>
      <c r="H42" s="887">
        <f>N35</f>
        <v>1064</v>
      </c>
      <c r="P42" s="102"/>
      <c r="Q42" s="40"/>
    </row>
    <row r="43" spans="1:17" ht="27.75" thickBot="1">
      <c r="A43" s="8" t="s">
        <v>638</v>
      </c>
      <c r="B43" s="7">
        <f>'B6-1'!C12</f>
        <v>3844</v>
      </c>
      <c r="C43" s="5">
        <f>'B6-2'!C12</f>
        <v>5985</v>
      </c>
      <c r="F43" s="99" t="s">
        <v>503</v>
      </c>
      <c r="G43" s="887">
        <f>M34</f>
        <v>1069</v>
      </c>
      <c r="H43" s="887">
        <f>M35</f>
        <v>1020</v>
      </c>
      <c r="P43" s="102"/>
      <c r="Q43" s="40"/>
    </row>
    <row r="44" spans="1:17" ht="27.75" thickBot="1">
      <c r="A44" s="8" t="s">
        <v>637</v>
      </c>
      <c r="B44" s="7">
        <f>'B6-1'!C15</f>
        <v>440</v>
      </c>
      <c r="C44" s="5">
        <f>'B6-2'!C15</f>
        <v>983</v>
      </c>
      <c r="F44" s="99" t="s">
        <v>504</v>
      </c>
      <c r="G44" s="887">
        <f>L34</f>
        <v>1044</v>
      </c>
      <c r="H44" s="887">
        <f>L35</f>
        <v>1050</v>
      </c>
      <c r="P44" s="102"/>
      <c r="Q44" s="40"/>
    </row>
    <row r="45" spans="1:17" ht="27.75" thickBot="1">
      <c r="A45" s="8" t="s">
        <v>639</v>
      </c>
      <c r="B45" s="7">
        <f>'B6-1'!C18</f>
        <v>626</v>
      </c>
      <c r="C45" s="5">
        <f>'B6-2'!C18</f>
        <v>892</v>
      </c>
      <c r="F45" s="99" t="s">
        <v>505</v>
      </c>
      <c r="G45" s="887">
        <f>K34</f>
        <v>1179</v>
      </c>
      <c r="H45" s="887">
        <f>K35</f>
        <v>1068</v>
      </c>
      <c r="P45" s="102"/>
      <c r="Q45" s="40"/>
    </row>
    <row r="46" spans="1:17" ht="27.75" thickBot="1">
      <c r="A46" s="8" t="s">
        <v>640</v>
      </c>
      <c r="B46" s="7">
        <f>'B6-1'!C21</f>
        <v>351</v>
      </c>
      <c r="C46" s="5">
        <f>'B6-2'!C21</f>
        <v>670</v>
      </c>
      <c r="F46" s="99" t="s">
        <v>506</v>
      </c>
      <c r="G46" s="887">
        <f>J34</f>
        <v>1137</v>
      </c>
      <c r="H46" s="887">
        <f>J35</f>
        <v>1173</v>
      </c>
      <c r="P46" s="102"/>
      <c r="Q46" s="40"/>
    </row>
    <row r="47" spans="1:17" ht="27.75" thickBot="1">
      <c r="A47" s="8" t="s">
        <v>641</v>
      </c>
      <c r="B47" s="7">
        <f>'B6-1'!C24</f>
        <v>54</v>
      </c>
      <c r="C47" s="5">
        <f>'B6-2'!C24</f>
        <v>71</v>
      </c>
      <c r="F47" s="99" t="s">
        <v>507</v>
      </c>
      <c r="G47" s="887">
        <f>I34</f>
        <v>1122</v>
      </c>
      <c r="H47" s="887">
        <f>I35</f>
        <v>1090</v>
      </c>
      <c r="P47" s="102"/>
      <c r="Q47" s="40"/>
    </row>
    <row r="48" spans="1:17" ht="27.75" thickBot="1">
      <c r="A48" s="8" t="s">
        <v>642</v>
      </c>
      <c r="B48" s="858">
        <f>'B6-1'!C27</f>
        <v>276</v>
      </c>
      <c r="C48" s="859">
        <f>'B6-2'!C27</f>
        <v>283</v>
      </c>
      <c r="F48" s="99" t="s">
        <v>508</v>
      </c>
      <c r="G48" s="887">
        <f>H34</f>
        <v>1065</v>
      </c>
      <c r="H48" s="887">
        <f>H35</f>
        <v>1072</v>
      </c>
      <c r="P48" s="102"/>
      <c r="Q48" s="40"/>
    </row>
    <row r="49" spans="1:17" ht="27.75" thickBot="1">
      <c r="A49" s="40" t="s">
        <v>1086</v>
      </c>
      <c r="B49" s="858">
        <f>'B6-1'!C30</f>
        <v>470</v>
      </c>
      <c r="C49" s="859">
        <f>'B6-2'!C30</f>
        <v>1165</v>
      </c>
      <c r="F49" s="99" t="s">
        <v>509</v>
      </c>
      <c r="G49" s="887">
        <f>G34</f>
        <v>1107</v>
      </c>
      <c r="H49" s="887">
        <f>G35</f>
        <v>1031</v>
      </c>
      <c r="P49" s="102"/>
      <c r="Q49" s="40"/>
    </row>
    <row r="50" spans="1:17" ht="27">
      <c r="A50" s="40"/>
      <c r="B50" s="102">
        <f>SUM(B42:B49)</f>
        <v>7687</v>
      </c>
      <c r="C50" s="102">
        <f>SUM(C42:C49)</f>
        <v>18878</v>
      </c>
      <c r="F50" s="99" t="s">
        <v>510</v>
      </c>
      <c r="G50" s="887">
        <f>F34</f>
        <v>1283</v>
      </c>
      <c r="H50" s="887">
        <f>F35</f>
        <v>1247</v>
      </c>
      <c r="P50" s="102"/>
      <c r="Q50" s="40"/>
    </row>
    <row r="51" spans="1:17" ht="27">
      <c r="A51" s="40"/>
      <c r="B51" s="102">
        <f>'B6-1'!C33</f>
        <v>251</v>
      </c>
      <c r="F51" s="99" t="s">
        <v>511</v>
      </c>
      <c r="G51" s="887">
        <f>E34</f>
        <v>1165</v>
      </c>
      <c r="H51" s="887">
        <f>E35</f>
        <v>1177</v>
      </c>
      <c r="P51" s="102"/>
      <c r="Q51" s="40"/>
    </row>
    <row r="52" spans="1:17" ht="27">
      <c r="A52" s="40"/>
      <c r="B52" s="102">
        <f>SUM(B50:B51)</f>
        <v>7938</v>
      </c>
      <c r="F52" s="99" t="s">
        <v>512</v>
      </c>
      <c r="G52" s="887">
        <f>D34</f>
        <v>1172</v>
      </c>
      <c r="H52" s="887">
        <f>D35</f>
        <v>1158</v>
      </c>
      <c r="P52" s="102"/>
      <c r="Q52" s="40"/>
    </row>
    <row r="53" spans="1:17">
      <c r="A53" s="40"/>
      <c r="B53" s="102"/>
      <c r="G53" s="102">
        <f>SUM(G41:G52)</f>
        <v>13591</v>
      </c>
      <c r="H53" s="102">
        <f>SUM(H41:H52)</f>
        <v>13225</v>
      </c>
      <c r="P53" s="102"/>
      <c r="Q53" s="40"/>
    </row>
    <row r="54" spans="1:17" ht="15.75" thickBot="1">
      <c r="A54" s="40"/>
      <c r="B54" s="102"/>
      <c r="P54" s="102"/>
      <c r="Q54" s="40"/>
    </row>
    <row r="55" spans="1:17" ht="26.25" thickBot="1">
      <c r="A55" s="8" t="s">
        <v>642</v>
      </c>
      <c r="B55" s="102"/>
      <c r="P55" s="102"/>
      <c r="Q55" s="40"/>
    </row>
    <row r="56" spans="1:17">
      <c r="A56" s="40"/>
      <c r="B56" s="102"/>
      <c r="P56" s="102"/>
      <c r="Q56" s="40"/>
    </row>
    <row r="57" spans="1:17">
      <c r="A57" s="40"/>
      <c r="B57" s="102"/>
      <c r="P57" s="102"/>
      <c r="Q57" s="40"/>
    </row>
    <row r="58" spans="1:17">
      <c r="A58" s="40"/>
      <c r="B58" s="102"/>
      <c r="P58" s="102"/>
      <c r="Q58" s="40"/>
    </row>
    <row r="59" spans="1:17">
      <c r="A59" s="40"/>
      <c r="B59" s="102"/>
      <c r="P59" s="102"/>
      <c r="Q59" s="40"/>
    </row>
    <row r="60" spans="1:17">
      <c r="A60" s="40"/>
      <c r="B60" s="102"/>
      <c r="P60" s="102"/>
      <c r="Q60" s="40"/>
    </row>
    <row r="61" spans="1:17">
      <c r="A61" s="40"/>
      <c r="B61" s="102"/>
      <c r="P61" s="102"/>
      <c r="Q61" s="40"/>
    </row>
    <row r="62" spans="1:17">
      <c r="A62" s="40"/>
      <c r="B62" s="102"/>
      <c r="P62" s="102"/>
      <c r="Q62" s="40"/>
    </row>
    <row r="63" spans="1:17">
      <c r="A63" s="40"/>
      <c r="B63" s="102"/>
      <c r="P63" s="102"/>
      <c r="Q63" s="40"/>
    </row>
    <row r="64" spans="1:17">
      <c r="A64" s="40"/>
      <c r="B64" s="102"/>
      <c r="P64" s="102"/>
      <c r="Q64" s="40"/>
    </row>
    <row r="65" spans="1:17">
      <c r="A65" s="40"/>
      <c r="B65" s="102"/>
      <c r="P65" s="102"/>
      <c r="Q65" s="40"/>
    </row>
    <row r="66" spans="1:17">
      <c r="A66" s="40"/>
      <c r="B66" s="102"/>
      <c r="P66" s="102"/>
      <c r="Q66" s="40"/>
    </row>
    <row r="67" spans="1:17">
      <c r="A67" s="40"/>
      <c r="B67" s="102"/>
      <c r="P67" s="102"/>
      <c r="Q67" s="40"/>
    </row>
    <row r="68" spans="1:17">
      <c r="A68" s="40"/>
      <c r="B68" s="102"/>
      <c r="P68" s="102"/>
      <c r="Q68" s="40"/>
    </row>
    <row r="69" spans="1:17">
      <c r="A69" s="40"/>
      <c r="B69" s="102"/>
      <c r="P69" s="102"/>
      <c r="Q69" s="40"/>
    </row>
    <row r="70" spans="1:17">
      <c r="A70" s="40"/>
      <c r="B70" s="102"/>
      <c r="P70" s="102"/>
      <c r="Q70" s="40"/>
    </row>
    <row r="71" spans="1:17">
      <c r="A71" s="40"/>
      <c r="B71" s="102"/>
      <c r="P71" s="102"/>
      <c r="Q71" s="40"/>
    </row>
    <row r="72" spans="1:17">
      <c r="A72" s="40"/>
      <c r="B72" s="102"/>
      <c r="P72" s="102"/>
      <c r="Q72" s="40"/>
    </row>
    <row r="73" spans="1:17">
      <c r="A73" s="40"/>
      <c r="B73" s="102"/>
      <c r="P73" s="102"/>
      <c r="Q73" s="40"/>
    </row>
    <row r="74" spans="1:17">
      <c r="A74" s="40"/>
      <c r="B74" s="102"/>
      <c r="P74" s="102"/>
      <c r="Q74" s="40"/>
    </row>
    <row r="75" spans="1:17">
      <c r="A75" s="40"/>
      <c r="B75" s="102"/>
      <c r="P75" s="102"/>
      <c r="Q75" s="40"/>
    </row>
    <row r="76" spans="1:17">
      <c r="A76" s="40"/>
      <c r="B76" s="102"/>
      <c r="P76" s="102"/>
      <c r="Q76" s="40"/>
    </row>
    <row r="77" spans="1:17">
      <c r="A77" s="40"/>
      <c r="B77" s="102"/>
      <c r="P77" s="102"/>
      <c r="Q77" s="40"/>
    </row>
    <row r="78" spans="1:17">
      <c r="A78" s="40"/>
      <c r="B78" s="102"/>
      <c r="P78" s="102"/>
      <c r="Q78" s="40"/>
    </row>
    <row r="79" spans="1:17">
      <c r="A79" s="40"/>
      <c r="B79" s="102"/>
      <c r="P79" s="102"/>
      <c r="Q79" s="40"/>
    </row>
    <row r="80" spans="1:17">
      <c r="A80" s="40"/>
      <c r="B80" s="102"/>
      <c r="P80" s="102"/>
      <c r="Q80" s="40"/>
    </row>
    <row r="81" spans="1:17">
      <c r="A81" s="40"/>
      <c r="B81" s="102"/>
      <c r="P81" s="102"/>
      <c r="Q81" s="40"/>
    </row>
    <row r="82" spans="1:17">
      <c r="A82" s="40"/>
      <c r="B82" s="102"/>
      <c r="P82" s="102"/>
      <c r="Q82" s="40"/>
    </row>
    <row r="83" spans="1:17">
      <c r="A83" s="40"/>
      <c r="B83" s="102"/>
      <c r="P83" s="102"/>
      <c r="Q83" s="40"/>
    </row>
    <row r="84" spans="1:17">
      <c r="A84" s="40"/>
      <c r="B84" s="102"/>
      <c r="P84" s="102"/>
      <c r="Q84" s="40"/>
    </row>
    <row r="85" spans="1:17">
      <c r="A85" s="40"/>
      <c r="B85" s="102"/>
      <c r="P85" s="102"/>
      <c r="Q85" s="40"/>
    </row>
    <row r="86" spans="1:17">
      <c r="A86" s="40"/>
      <c r="B86" s="102"/>
      <c r="P86" s="102"/>
      <c r="Q86" s="40"/>
    </row>
    <row r="87" spans="1:17">
      <c r="A87" s="40"/>
      <c r="B87" s="102"/>
      <c r="P87" s="102"/>
      <c r="Q87" s="40"/>
    </row>
    <row r="88" spans="1:17">
      <c r="A88" s="40"/>
      <c r="B88" s="102"/>
      <c r="P88" s="102"/>
      <c r="Q88" s="40"/>
    </row>
    <row r="89" spans="1:17">
      <c r="A89" s="40"/>
      <c r="B89" s="102"/>
      <c r="P89" s="102"/>
      <c r="Q89" s="40"/>
    </row>
    <row r="90" spans="1:17">
      <c r="A90" s="40"/>
      <c r="B90" s="102"/>
      <c r="P90" s="102"/>
      <c r="Q90" s="40"/>
    </row>
    <row r="91" spans="1:17">
      <c r="A91" s="40"/>
      <c r="B91" s="102"/>
      <c r="P91" s="102"/>
      <c r="Q91" s="40"/>
    </row>
    <row r="92" spans="1:17">
      <c r="A92" s="40"/>
      <c r="B92" s="102"/>
      <c r="P92" s="102"/>
      <c r="Q92" s="40"/>
    </row>
    <row r="93" spans="1:17">
      <c r="A93" s="40"/>
      <c r="B93" s="102"/>
      <c r="P93" s="102"/>
      <c r="Q93" s="40"/>
    </row>
    <row r="94" spans="1:17">
      <c r="A94" s="40"/>
      <c r="B94" s="102"/>
      <c r="P94" s="102"/>
      <c r="Q94" s="40"/>
    </row>
    <row r="95" spans="1:17">
      <c r="A95" s="40"/>
      <c r="B95" s="102"/>
      <c r="P95" s="102"/>
      <c r="Q95" s="40"/>
    </row>
    <row r="96" spans="1:17">
      <c r="A96" s="40"/>
      <c r="B96" s="102"/>
      <c r="P96" s="102"/>
      <c r="Q96" s="40"/>
    </row>
    <row r="97" spans="1:17">
      <c r="A97" s="40"/>
      <c r="B97" s="102"/>
      <c r="P97" s="102"/>
      <c r="Q97" s="40"/>
    </row>
    <row r="98" spans="1:17">
      <c r="A98" s="40"/>
      <c r="B98" s="102"/>
      <c r="P98" s="102"/>
      <c r="Q98" s="40"/>
    </row>
    <row r="99" spans="1:17">
      <c r="A99" s="40"/>
      <c r="B99" s="102"/>
      <c r="P99" s="102"/>
      <c r="Q99" s="40"/>
    </row>
    <row r="100" spans="1:17">
      <c r="A100" s="40"/>
      <c r="B100" s="102"/>
      <c r="P100" s="102"/>
      <c r="Q100" s="40"/>
    </row>
    <row r="101" spans="1:17">
      <c r="A101" s="40"/>
      <c r="B101" s="102"/>
      <c r="P101" s="102"/>
      <c r="Q101" s="40"/>
    </row>
    <row r="102" spans="1:17">
      <c r="A102" s="40"/>
      <c r="B102" s="102"/>
      <c r="P102" s="102"/>
      <c r="Q102" s="40"/>
    </row>
    <row r="103" spans="1:17">
      <c r="A103" s="40"/>
      <c r="B103" s="102"/>
      <c r="P103" s="102"/>
      <c r="Q103" s="40"/>
    </row>
    <row r="104" spans="1:17">
      <c r="A104" s="40"/>
      <c r="B104" s="102"/>
      <c r="P104" s="102"/>
      <c r="Q104" s="40"/>
    </row>
    <row r="105" spans="1:17">
      <c r="A105" s="40"/>
      <c r="B105" s="102"/>
      <c r="P105" s="102"/>
      <c r="Q105" s="40"/>
    </row>
    <row r="106" spans="1:17">
      <c r="A106" s="40"/>
      <c r="B106" s="102"/>
      <c r="P106" s="102"/>
      <c r="Q106" s="40"/>
    </row>
    <row r="107" spans="1:17">
      <c r="A107" s="40"/>
      <c r="B107" s="102"/>
      <c r="P107" s="102"/>
      <c r="Q107" s="40"/>
    </row>
    <row r="108" spans="1:17">
      <c r="A108" s="40"/>
      <c r="B108" s="102"/>
      <c r="P108" s="102"/>
      <c r="Q108" s="40"/>
    </row>
    <row r="109" spans="1:17">
      <c r="A109" s="40"/>
      <c r="B109" s="102"/>
      <c r="P109" s="102"/>
      <c r="Q109" s="40"/>
    </row>
    <row r="110" spans="1:17">
      <c r="A110" s="40"/>
      <c r="B110" s="102"/>
      <c r="P110" s="102"/>
      <c r="Q110" s="40"/>
    </row>
    <row r="111" spans="1:17">
      <c r="A111" s="40"/>
      <c r="B111" s="102"/>
      <c r="P111" s="102"/>
      <c r="Q111" s="40"/>
    </row>
    <row r="112" spans="1:17">
      <c r="A112" s="40"/>
      <c r="B112" s="102"/>
      <c r="P112" s="102"/>
      <c r="Q112" s="40"/>
    </row>
    <row r="113" spans="1:17">
      <c r="A113" s="40"/>
      <c r="B113" s="102"/>
      <c r="P113" s="102"/>
      <c r="Q113" s="40"/>
    </row>
    <row r="114" spans="1:17">
      <c r="A114" s="40"/>
      <c r="B114" s="102"/>
      <c r="P114" s="102"/>
      <c r="Q114" s="40"/>
    </row>
    <row r="115" spans="1:17">
      <c r="A115" s="40"/>
      <c r="B115" s="102"/>
      <c r="P115" s="102"/>
      <c r="Q115" s="40"/>
    </row>
    <row r="116" spans="1:17">
      <c r="A116" s="40"/>
      <c r="B116" s="102"/>
      <c r="P116" s="102"/>
      <c r="Q116" s="40"/>
    </row>
    <row r="117" spans="1:17">
      <c r="A117" s="40"/>
      <c r="B117" s="102"/>
      <c r="P117" s="102"/>
      <c r="Q117" s="40"/>
    </row>
    <row r="118" spans="1:17">
      <c r="A118" s="40"/>
      <c r="B118" s="102"/>
      <c r="P118" s="102"/>
      <c r="Q118" s="40"/>
    </row>
    <row r="119" spans="1:17">
      <c r="A119" s="40"/>
      <c r="B119" s="102"/>
      <c r="P119" s="102"/>
      <c r="Q119" s="40"/>
    </row>
    <row r="120" spans="1:17">
      <c r="A120" s="40"/>
      <c r="B120" s="102"/>
      <c r="P120" s="102"/>
      <c r="Q120" s="40"/>
    </row>
    <row r="121" spans="1:17">
      <c r="A121" s="40"/>
      <c r="B121" s="102"/>
      <c r="P121" s="102"/>
      <c r="Q121" s="40"/>
    </row>
    <row r="122" spans="1:17">
      <c r="A122" s="40"/>
      <c r="B122" s="102"/>
      <c r="P122" s="102"/>
      <c r="Q122" s="40"/>
    </row>
    <row r="123" spans="1:17">
      <c r="A123" s="40"/>
      <c r="B123" s="102"/>
      <c r="P123" s="102"/>
      <c r="Q123" s="40"/>
    </row>
    <row r="124" spans="1:17">
      <c r="A124" s="40"/>
      <c r="B124" s="102"/>
      <c r="P124" s="102"/>
      <c r="Q124" s="40"/>
    </row>
    <row r="125" spans="1:17">
      <c r="A125" s="40"/>
      <c r="B125" s="102"/>
      <c r="P125" s="102"/>
      <c r="Q125" s="40"/>
    </row>
    <row r="126" spans="1:17">
      <c r="A126" s="40"/>
      <c r="B126" s="102"/>
      <c r="P126" s="102"/>
      <c r="Q126" s="40"/>
    </row>
    <row r="127" spans="1:17">
      <c r="A127" s="40"/>
      <c r="B127" s="102"/>
      <c r="P127" s="102"/>
      <c r="Q127" s="40"/>
    </row>
    <row r="128" spans="1:17">
      <c r="A128" s="40"/>
      <c r="B128" s="102"/>
      <c r="P128" s="102"/>
      <c r="Q128" s="40"/>
    </row>
    <row r="129" spans="1:17">
      <c r="A129" s="40"/>
      <c r="B129" s="102"/>
      <c r="P129" s="102"/>
      <c r="Q129" s="40"/>
    </row>
    <row r="130" spans="1:17">
      <c r="A130" s="40"/>
      <c r="B130" s="102"/>
      <c r="P130" s="102"/>
      <c r="Q130" s="40"/>
    </row>
    <row r="131" spans="1:17">
      <c r="A131" s="40"/>
      <c r="B131" s="102"/>
      <c r="P131" s="102"/>
      <c r="Q131" s="40"/>
    </row>
    <row r="132" spans="1:17">
      <c r="A132" s="40"/>
      <c r="B132" s="102"/>
      <c r="P132" s="102"/>
      <c r="Q132" s="40"/>
    </row>
    <row r="133" spans="1:17">
      <c r="A133" s="40"/>
      <c r="B133" s="102"/>
      <c r="P133" s="102"/>
      <c r="Q133" s="40"/>
    </row>
    <row r="134" spans="1:17">
      <c r="A134" s="40"/>
      <c r="B134" s="102"/>
      <c r="P134" s="102"/>
      <c r="Q134" s="40"/>
    </row>
    <row r="135" spans="1:17">
      <c r="A135" s="40"/>
      <c r="B135" s="102"/>
      <c r="P135" s="102"/>
      <c r="Q135" s="40"/>
    </row>
    <row r="136" spans="1:17">
      <c r="A136" s="40"/>
      <c r="B136" s="102"/>
      <c r="P136" s="102"/>
      <c r="Q136" s="40"/>
    </row>
    <row r="137" spans="1:17">
      <c r="A137" s="40"/>
      <c r="B137" s="102"/>
      <c r="P137" s="102"/>
      <c r="Q137" s="40"/>
    </row>
    <row r="138" spans="1:17">
      <c r="A138" s="40"/>
      <c r="B138" s="102"/>
      <c r="P138" s="102"/>
      <c r="Q138" s="40"/>
    </row>
    <row r="139" spans="1:17">
      <c r="A139" s="40"/>
      <c r="B139" s="102"/>
      <c r="P139" s="102"/>
      <c r="Q139" s="40"/>
    </row>
    <row r="140" spans="1:17">
      <c r="A140" s="40"/>
      <c r="B140" s="102"/>
      <c r="P140" s="102"/>
      <c r="Q140" s="40"/>
    </row>
    <row r="141" spans="1:17">
      <c r="A141" s="40"/>
      <c r="B141" s="102"/>
      <c r="P141" s="102"/>
      <c r="Q141" s="40"/>
    </row>
    <row r="142" spans="1:17">
      <c r="A142" s="40"/>
      <c r="B142" s="102"/>
      <c r="P142" s="102"/>
      <c r="Q142" s="40"/>
    </row>
    <row r="143" spans="1:17">
      <c r="A143" s="40"/>
      <c r="B143" s="102"/>
      <c r="P143" s="102"/>
      <c r="Q143" s="40"/>
    </row>
    <row r="144" spans="1:17">
      <c r="A144" s="40"/>
      <c r="B144" s="102"/>
      <c r="P144" s="102"/>
      <c r="Q144" s="40"/>
    </row>
    <row r="145" spans="1:17">
      <c r="A145" s="40"/>
      <c r="B145" s="102"/>
      <c r="P145" s="102"/>
      <c r="Q145" s="40"/>
    </row>
    <row r="146" spans="1:17">
      <c r="A146" s="40"/>
      <c r="B146" s="102"/>
      <c r="P146" s="102"/>
      <c r="Q146" s="40"/>
    </row>
    <row r="147" spans="1:17">
      <c r="A147" s="40"/>
      <c r="B147" s="102"/>
      <c r="P147" s="102"/>
      <c r="Q147" s="40"/>
    </row>
    <row r="148" spans="1:17">
      <c r="A148" s="40"/>
      <c r="B148" s="102"/>
      <c r="P148" s="102"/>
      <c r="Q148" s="40"/>
    </row>
    <row r="149" spans="1:17">
      <c r="A149" s="40"/>
      <c r="B149" s="102"/>
      <c r="P149" s="102"/>
      <c r="Q149" s="40"/>
    </row>
    <row r="150" spans="1:17">
      <c r="A150" s="40"/>
      <c r="B150" s="102"/>
      <c r="P150" s="102"/>
      <c r="Q150" s="40"/>
    </row>
    <row r="151" spans="1:17">
      <c r="A151" s="40"/>
      <c r="B151" s="102"/>
      <c r="P151" s="102"/>
      <c r="Q151" s="40"/>
    </row>
    <row r="152" spans="1:17">
      <c r="A152" s="40"/>
      <c r="B152" s="102"/>
      <c r="P152" s="102"/>
      <c r="Q152" s="40"/>
    </row>
    <row r="153" spans="1:17">
      <c r="A153" s="40"/>
      <c r="B153" s="102"/>
      <c r="P153" s="102"/>
      <c r="Q153" s="40"/>
    </row>
    <row r="154" spans="1:17">
      <c r="A154" s="40"/>
      <c r="B154" s="102"/>
      <c r="P154" s="102"/>
      <c r="Q154" s="40"/>
    </row>
    <row r="155" spans="1:17">
      <c r="A155" s="40"/>
      <c r="B155" s="102"/>
      <c r="P155" s="102"/>
      <c r="Q155" s="40"/>
    </row>
    <row r="156" spans="1:17">
      <c r="A156" s="40"/>
      <c r="B156" s="102"/>
      <c r="P156" s="102"/>
      <c r="Q156" s="40"/>
    </row>
    <row r="157" spans="1:17">
      <c r="A157" s="40"/>
      <c r="B157" s="102"/>
      <c r="P157" s="102"/>
      <c r="Q157" s="40"/>
    </row>
    <row r="158" spans="1:17">
      <c r="A158" s="40"/>
      <c r="B158" s="102"/>
      <c r="P158" s="102"/>
      <c r="Q158" s="40"/>
    </row>
    <row r="159" spans="1:17">
      <c r="A159" s="40"/>
      <c r="B159" s="102"/>
      <c r="P159" s="102"/>
      <c r="Q159" s="40"/>
    </row>
    <row r="160" spans="1:17">
      <c r="A160" s="40"/>
      <c r="B160" s="102"/>
      <c r="P160" s="102"/>
      <c r="Q160" s="40"/>
    </row>
    <row r="161" spans="1:17">
      <c r="A161" s="40"/>
      <c r="B161" s="102"/>
      <c r="P161" s="102"/>
      <c r="Q161" s="40"/>
    </row>
    <row r="162" spans="1:17">
      <c r="A162" s="40"/>
      <c r="B162" s="102"/>
      <c r="P162" s="102"/>
      <c r="Q162" s="40"/>
    </row>
    <row r="163" spans="1:17">
      <c r="A163" s="40"/>
      <c r="B163" s="102"/>
      <c r="P163" s="102"/>
      <c r="Q163" s="40"/>
    </row>
    <row r="164" spans="1:17">
      <c r="A164" s="40"/>
      <c r="B164" s="102"/>
      <c r="P164" s="102"/>
      <c r="Q164" s="40"/>
    </row>
    <row r="165" spans="1:17">
      <c r="A165" s="40"/>
      <c r="B165" s="102"/>
      <c r="P165" s="102"/>
      <c r="Q165" s="40"/>
    </row>
    <row r="166" spans="1:17">
      <c r="A166" s="40"/>
      <c r="B166" s="102"/>
      <c r="P166" s="102"/>
      <c r="Q166" s="40"/>
    </row>
    <row r="167" spans="1:17">
      <c r="A167" s="40"/>
      <c r="B167" s="102"/>
      <c r="P167" s="102"/>
      <c r="Q167" s="40"/>
    </row>
    <row r="168" spans="1:17">
      <c r="A168" s="40"/>
      <c r="B168" s="102"/>
      <c r="P168" s="102"/>
      <c r="Q168" s="40"/>
    </row>
    <row r="169" spans="1:17">
      <c r="A169" s="40"/>
      <c r="B169" s="102"/>
      <c r="P169" s="102"/>
      <c r="Q169" s="40"/>
    </row>
    <row r="170" spans="1:17">
      <c r="A170" s="40"/>
      <c r="B170" s="102"/>
      <c r="P170" s="102"/>
      <c r="Q170" s="40"/>
    </row>
    <row r="171" spans="1:17">
      <c r="A171" s="40"/>
      <c r="B171" s="102"/>
      <c r="P171" s="102"/>
      <c r="Q171" s="40"/>
    </row>
    <row r="172" spans="1:17">
      <c r="A172" s="40"/>
      <c r="B172" s="102"/>
      <c r="P172" s="102"/>
      <c r="Q172" s="40"/>
    </row>
    <row r="173" spans="1:17">
      <c r="A173" s="40"/>
      <c r="B173" s="102"/>
      <c r="P173" s="102"/>
      <c r="Q173" s="40"/>
    </row>
    <row r="174" spans="1:17">
      <c r="A174" s="40"/>
      <c r="B174" s="102"/>
      <c r="P174" s="102"/>
      <c r="Q174" s="40"/>
    </row>
    <row r="175" spans="1:17">
      <c r="A175" s="40"/>
      <c r="B175" s="102"/>
      <c r="P175" s="102"/>
      <c r="Q175" s="40"/>
    </row>
    <row r="176" spans="1:17">
      <c r="A176" s="40"/>
      <c r="B176" s="102"/>
      <c r="P176" s="102"/>
      <c r="Q176" s="40"/>
    </row>
    <row r="177" spans="1:17">
      <c r="A177" s="40"/>
      <c r="B177" s="102"/>
      <c r="P177" s="102"/>
      <c r="Q177" s="40"/>
    </row>
    <row r="178" spans="1:17">
      <c r="A178" s="40"/>
      <c r="B178" s="102"/>
      <c r="P178" s="102"/>
      <c r="Q178" s="40"/>
    </row>
    <row r="179" spans="1:17">
      <c r="A179" s="40"/>
      <c r="B179" s="102"/>
      <c r="P179" s="102"/>
      <c r="Q179" s="40"/>
    </row>
    <row r="180" spans="1:17">
      <c r="A180" s="40"/>
      <c r="B180" s="102"/>
      <c r="P180" s="102"/>
      <c r="Q180" s="40"/>
    </row>
    <row r="181" spans="1:17">
      <c r="A181" s="40"/>
      <c r="B181" s="102"/>
      <c r="P181" s="102"/>
      <c r="Q181" s="40"/>
    </row>
    <row r="182" spans="1:17">
      <c r="A182" s="40"/>
      <c r="B182" s="102"/>
      <c r="P182" s="102"/>
      <c r="Q182" s="40"/>
    </row>
    <row r="183" spans="1:17">
      <c r="A183" s="40"/>
      <c r="B183" s="102"/>
      <c r="P183" s="102"/>
      <c r="Q183" s="40"/>
    </row>
    <row r="184" spans="1:17">
      <c r="A184" s="40"/>
      <c r="B184" s="102"/>
      <c r="P184" s="102"/>
      <c r="Q184" s="40"/>
    </row>
    <row r="185" spans="1:17">
      <c r="A185" s="40"/>
      <c r="B185" s="102"/>
      <c r="P185" s="102"/>
      <c r="Q185" s="40"/>
    </row>
    <row r="186" spans="1:17">
      <c r="A186" s="40"/>
      <c r="B186" s="102"/>
      <c r="P186" s="102"/>
      <c r="Q186" s="40"/>
    </row>
    <row r="187" spans="1:17">
      <c r="A187" s="40"/>
      <c r="B187" s="102"/>
      <c r="P187" s="102"/>
      <c r="Q187" s="40"/>
    </row>
    <row r="188" spans="1:17">
      <c r="A188" s="40"/>
      <c r="B188" s="102"/>
      <c r="P188" s="102"/>
      <c r="Q188" s="40"/>
    </row>
    <row r="189" spans="1:17">
      <c r="A189" s="40"/>
      <c r="B189" s="102"/>
      <c r="P189" s="102"/>
      <c r="Q189" s="40"/>
    </row>
    <row r="190" spans="1:17">
      <c r="A190" s="40"/>
      <c r="B190" s="102"/>
      <c r="P190" s="102"/>
      <c r="Q190" s="40"/>
    </row>
    <row r="191" spans="1:17">
      <c r="A191" s="40"/>
      <c r="B191" s="102"/>
      <c r="P191" s="102"/>
      <c r="Q191" s="40"/>
    </row>
    <row r="192" spans="1:17">
      <c r="A192" s="40"/>
      <c r="B192" s="102"/>
      <c r="P192" s="102"/>
      <c r="Q192" s="40"/>
    </row>
    <row r="193" spans="1:17">
      <c r="A193" s="40"/>
      <c r="B193" s="102"/>
      <c r="P193" s="102"/>
      <c r="Q193" s="40"/>
    </row>
    <row r="194" spans="1:17">
      <c r="A194" s="40"/>
      <c r="B194" s="102"/>
      <c r="P194" s="102"/>
      <c r="Q194" s="40"/>
    </row>
    <row r="195" spans="1:17">
      <c r="A195" s="40"/>
      <c r="B195" s="102"/>
      <c r="P195" s="102"/>
      <c r="Q195" s="40"/>
    </row>
    <row r="196" spans="1:17">
      <c r="A196" s="40"/>
      <c r="B196" s="102"/>
      <c r="P196" s="102"/>
      <c r="Q196" s="40"/>
    </row>
    <row r="197" spans="1:17">
      <c r="A197" s="40"/>
      <c r="B197" s="102"/>
      <c r="P197" s="102"/>
      <c r="Q197" s="40"/>
    </row>
    <row r="198" spans="1:17">
      <c r="A198" s="40"/>
      <c r="B198" s="102"/>
      <c r="P198" s="102"/>
      <c r="Q198" s="40"/>
    </row>
    <row r="199" spans="1:17">
      <c r="A199" s="40"/>
      <c r="B199" s="102"/>
      <c r="P199" s="102"/>
      <c r="Q199" s="40"/>
    </row>
    <row r="200" spans="1:17">
      <c r="A200" s="40"/>
      <c r="B200" s="102"/>
      <c r="P200" s="102"/>
      <c r="Q200" s="40"/>
    </row>
    <row r="201" spans="1:17">
      <c r="A201" s="40"/>
      <c r="B201" s="102"/>
      <c r="P201" s="102"/>
      <c r="Q201" s="40"/>
    </row>
    <row r="202" spans="1:17">
      <c r="A202" s="40"/>
      <c r="B202" s="102"/>
      <c r="P202" s="102"/>
      <c r="Q202" s="40"/>
    </row>
    <row r="203" spans="1:17">
      <c r="A203" s="40"/>
      <c r="B203" s="102"/>
      <c r="P203" s="102"/>
      <c r="Q203" s="40"/>
    </row>
    <row r="204" spans="1:17">
      <c r="A204" s="40"/>
      <c r="B204" s="102"/>
      <c r="P204" s="102"/>
      <c r="Q204" s="40"/>
    </row>
    <row r="205" spans="1:17">
      <c r="A205" s="40"/>
      <c r="B205" s="102"/>
      <c r="P205" s="102"/>
      <c r="Q205" s="40"/>
    </row>
    <row r="206" spans="1:17">
      <c r="A206" s="40"/>
      <c r="B206" s="102"/>
      <c r="P206" s="102"/>
      <c r="Q206" s="40"/>
    </row>
    <row r="207" spans="1:17">
      <c r="A207" s="40"/>
      <c r="B207" s="102"/>
      <c r="P207" s="102"/>
      <c r="Q207" s="40"/>
    </row>
    <row r="208" spans="1:17">
      <c r="A208" s="40"/>
      <c r="B208" s="102"/>
      <c r="P208" s="102"/>
      <c r="Q208" s="40"/>
    </row>
    <row r="209" spans="1:17">
      <c r="A209" s="40"/>
      <c r="B209" s="102"/>
      <c r="P209" s="102"/>
      <c r="Q209" s="40"/>
    </row>
    <row r="210" spans="1:17">
      <c r="A210" s="40"/>
      <c r="B210" s="102"/>
      <c r="P210" s="102"/>
      <c r="Q210" s="40"/>
    </row>
    <row r="211" spans="1:17">
      <c r="A211" s="40"/>
      <c r="B211" s="102"/>
      <c r="P211" s="102"/>
      <c r="Q211" s="40"/>
    </row>
    <row r="212" spans="1:17">
      <c r="A212" s="40"/>
      <c r="B212" s="102"/>
      <c r="P212" s="102"/>
      <c r="Q212" s="40"/>
    </row>
    <row r="213" spans="1:17">
      <c r="A213" s="40"/>
      <c r="B213" s="102"/>
      <c r="P213" s="102"/>
      <c r="Q213" s="40"/>
    </row>
    <row r="214" spans="1:17">
      <c r="A214" s="40"/>
      <c r="B214" s="102"/>
      <c r="P214" s="102"/>
      <c r="Q214" s="40"/>
    </row>
    <row r="215" spans="1:17">
      <c r="A215" s="40"/>
      <c r="B215" s="102"/>
      <c r="P215" s="102"/>
      <c r="Q215" s="40"/>
    </row>
    <row r="216" spans="1:17">
      <c r="A216" s="40"/>
      <c r="Q216" s="40"/>
    </row>
    <row r="217" spans="1:17">
      <c r="A217" s="40"/>
      <c r="Q217" s="40"/>
    </row>
    <row r="218" spans="1:17">
      <c r="A218" s="40"/>
      <c r="Q218" s="40"/>
    </row>
  </sheetData>
  <mergeCells count="24">
    <mergeCell ref="A34:A36"/>
    <mergeCell ref="Q34:Q36"/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view="pageBreakPreview" zoomScaleNormal="100" zoomScaleSheetLayoutView="100" workbookViewId="0">
      <selection activeCell="Q6" sqref="Q6"/>
    </sheetView>
  </sheetViews>
  <sheetFormatPr defaultRowHeight="15"/>
  <cols>
    <col min="1" max="1" width="17.7109375" style="102" bestFit="1" customWidth="1"/>
    <col min="2" max="2" width="8.28515625" style="102" bestFit="1" customWidth="1"/>
    <col min="3" max="3" width="7.28515625" style="102" bestFit="1" customWidth="1"/>
    <col min="4" max="4" width="5.7109375" style="102" bestFit="1" customWidth="1"/>
    <col min="5" max="6" width="8.28515625" style="102" bestFit="1" customWidth="1"/>
    <col min="7" max="7" width="7.28515625" style="102" bestFit="1" customWidth="1"/>
    <col min="8" max="8" width="5.7109375" style="102" bestFit="1" customWidth="1"/>
    <col min="9" max="9" width="8.28515625" style="102" bestFit="1" customWidth="1"/>
    <col min="10" max="11" width="7.28515625" style="102" bestFit="1" customWidth="1"/>
    <col min="12" max="12" width="5.7109375" style="102" bestFit="1" customWidth="1"/>
    <col min="13" max="13" width="7.28515625" style="102" bestFit="1" customWidth="1"/>
    <col min="14" max="14" width="11.5703125" style="102" bestFit="1" customWidth="1"/>
    <col min="15" max="260" width="9.140625" style="40"/>
    <col min="261" max="261" width="25.7109375" style="40" customWidth="1"/>
    <col min="262" max="269" width="9.7109375" style="40" customWidth="1"/>
    <col min="270" max="270" width="25.7109375" style="40" customWidth="1"/>
    <col min="271" max="516" width="9.140625" style="40"/>
    <col min="517" max="517" width="25.7109375" style="40" customWidth="1"/>
    <col min="518" max="525" width="9.7109375" style="40" customWidth="1"/>
    <col min="526" max="526" width="25.7109375" style="40" customWidth="1"/>
    <col min="527" max="772" width="9.140625" style="40"/>
    <col min="773" max="773" width="25.7109375" style="40" customWidth="1"/>
    <col min="774" max="781" width="9.7109375" style="40" customWidth="1"/>
    <col min="782" max="782" width="25.7109375" style="40" customWidth="1"/>
    <col min="783" max="1028" width="9.140625" style="40"/>
    <col min="1029" max="1029" width="25.7109375" style="40" customWidth="1"/>
    <col min="1030" max="1037" width="9.7109375" style="40" customWidth="1"/>
    <col min="1038" max="1038" width="25.7109375" style="40" customWidth="1"/>
    <col min="1039" max="1284" width="9.140625" style="40"/>
    <col min="1285" max="1285" width="25.7109375" style="40" customWidth="1"/>
    <col min="1286" max="1293" width="9.7109375" style="40" customWidth="1"/>
    <col min="1294" max="1294" width="25.7109375" style="40" customWidth="1"/>
    <col min="1295" max="1540" width="9.140625" style="40"/>
    <col min="1541" max="1541" width="25.7109375" style="40" customWidth="1"/>
    <col min="1542" max="1549" width="9.7109375" style="40" customWidth="1"/>
    <col min="1550" max="1550" width="25.7109375" style="40" customWidth="1"/>
    <col min="1551" max="1796" width="9.140625" style="40"/>
    <col min="1797" max="1797" width="25.7109375" style="40" customWidth="1"/>
    <col min="1798" max="1805" width="9.7109375" style="40" customWidth="1"/>
    <col min="1806" max="1806" width="25.7109375" style="40" customWidth="1"/>
    <col min="1807" max="2052" width="9.140625" style="40"/>
    <col min="2053" max="2053" width="25.7109375" style="40" customWidth="1"/>
    <col min="2054" max="2061" width="9.7109375" style="40" customWidth="1"/>
    <col min="2062" max="2062" width="25.7109375" style="40" customWidth="1"/>
    <col min="2063" max="2308" width="9.140625" style="40"/>
    <col min="2309" max="2309" width="25.7109375" style="40" customWidth="1"/>
    <col min="2310" max="2317" width="9.7109375" style="40" customWidth="1"/>
    <col min="2318" max="2318" width="25.7109375" style="40" customWidth="1"/>
    <col min="2319" max="2564" width="9.140625" style="40"/>
    <col min="2565" max="2565" width="25.7109375" style="40" customWidth="1"/>
    <col min="2566" max="2573" width="9.7109375" style="40" customWidth="1"/>
    <col min="2574" max="2574" width="25.7109375" style="40" customWidth="1"/>
    <col min="2575" max="2820" width="9.140625" style="40"/>
    <col min="2821" max="2821" width="25.7109375" style="40" customWidth="1"/>
    <col min="2822" max="2829" width="9.7109375" style="40" customWidth="1"/>
    <col min="2830" max="2830" width="25.7109375" style="40" customWidth="1"/>
    <col min="2831" max="3076" width="9.140625" style="40"/>
    <col min="3077" max="3077" width="25.7109375" style="40" customWidth="1"/>
    <col min="3078" max="3085" width="9.7109375" style="40" customWidth="1"/>
    <col min="3086" max="3086" width="25.7109375" style="40" customWidth="1"/>
    <col min="3087" max="3332" width="9.140625" style="40"/>
    <col min="3333" max="3333" width="25.7109375" style="40" customWidth="1"/>
    <col min="3334" max="3341" width="9.7109375" style="40" customWidth="1"/>
    <col min="3342" max="3342" width="25.7109375" style="40" customWidth="1"/>
    <col min="3343" max="3588" width="9.140625" style="40"/>
    <col min="3589" max="3589" width="25.7109375" style="40" customWidth="1"/>
    <col min="3590" max="3597" width="9.7109375" style="40" customWidth="1"/>
    <col min="3598" max="3598" width="25.7109375" style="40" customWidth="1"/>
    <col min="3599" max="3844" width="9.140625" style="40"/>
    <col min="3845" max="3845" width="25.7109375" style="40" customWidth="1"/>
    <col min="3846" max="3853" width="9.7109375" style="40" customWidth="1"/>
    <col min="3854" max="3854" width="25.7109375" style="40" customWidth="1"/>
    <col min="3855" max="4100" width="9.140625" style="40"/>
    <col min="4101" max="4101" width="25.7109375" style="40" customWidth="1"/>
    <col min="4102" max="4109" width="9.7109375" style="40" customWidth="1"/>
    <col min="4110" max="4110" width="25.7109375" style="40" customWidth="1"/>
    <col min="4111" max="4356" width="9.140625" style="40"/>
    <col min="4357" max="4357" width="25.7109375" style="40" customWidth="1"/>
    <col min="4358" max="4365" width="9.7109375" style="40" customWidth="1"/>
    <col min="4366" max="4366" width="25.7109375" style="40" customWidth="1"/>
    <col min="4367" max="4612" width="9.140625" style="40"/>
    <col min="4613" max="4613" width="25.7109375" style="40" customWidth="1"/>
    <col min="4614" max="4621" width="9.7109375" style="40" customWidth="1"/>
    <col min="4622" max="4622" width="25.7109375" style="40" customWidth="1"/>
    <col min="4623" max="4868" width="9.140625" style="40"/>
    <col min="4869" max="4869" width="25.7109375" style="40" customWidth="1"/>
    <col min="4870" max="4877" width="9.7109375" style="40" customWidth="1"/>
    <col min="4878" max="4878" width="25.7109375" style="40" customWidth="1"/>
    <col min="4879" max="5124" width="9.140625" style="40"/>
    <col min="5125" max="5125" width="25.7109375" style="40" customWidth="1"/>
    <col min="5126" max="5133" width="9.7109375" style="40" customWidth="1"/>
    <col min="5134" max="5134" width="25.7109375" style="40" customWidth="1"/>
    <col min="5135" max="5380" width="9.140625" style="40"/>
    <col min="5381" max="5381" width="25.7109375" style="40" customWidth="1"/>
    <col min="5382" max="5389" width="9.7109375" style="40" customWidth="1"/>
    <col min="5390" max="5390" width="25.7109375" style="40" customWidth="1"/>
    <col min="5391" max="5636" width="9.140625" style="40"/>
    <col min="5637" max="5637" width="25.7109375" style="40" customWidth="1"/>
    <col min="5638" max="5645" width="9.7109375" style="40" customWidth="1"/>
    <col min="5646" max="5646" width="25.7109375" style="40" customWidth="1"/>
    <col min="5647" max="5892" width="9.140625" style="40"/>
    <col min="5893" max="5893" width="25.7109375" style="40" customWidth="1"/>
    <col min="5894" max="5901" width="9.7109375" style="40" customWidth="1"/>
    <col min="5902" max="5902" width="25.7109375" style="40" customWidth="1"/>
    <col min="5903" max="6148" width="9.140625" style="40"/>
    <col min="6149" max="6149" width="25.7109375" style="40" customWidth="1"/>
    <col min="6150" max="6157" width="9.7109375" style="40" customWidth="1"/>
    <col min="6158" max="6158" width="25.7109375" style="40" customWidth="1"/>
    <col min="6159" max="6404" width="9.140625" style="40"/>
    <col min="6405" max="6405" width="25.7109375" style="40" customWidth="1"/>
    <col min="6406" max="6413" width="9.7109375" style="40" customWidth="1"/>
    <col min="6414" max="6414" width="25.7109375" style="40" customWidth="1"/>
    <col min="6415" max="6660" width="9.140625" style="40"/>
    <col min="6661" max="6661" width="25.7109375" style="40" customWidth="1"/>
    <col min="6662" max="6669" width="9.7109375" style="40" customWidth="1"/>
    <col min="6670" max="6670" width="25.7109375" style="40" customWidth="1"/>
    <col min="6671" max="6916" width="9.140625" style="40"/>
    <col min="6917" max="6917" width="25.7109375" style="40" customWidth="1"/>
    <col min="6918" max="6925" width="9.7109375" style="40" customWidth="1"/>
    <col min="6926" max="6926" width="25.7109375" style="40" customWidth="1"/>
    <col min="6927" max="7172" width="9.140625" style="40"/>
    <col min="7173" max="7173" width="25.7109375" style="40" customWidth="1"/>
    <col min="7174" max="7181" width="9.7109375" style="40" customWidth="1"/>
    <col min="7182" max="7182" width="25.7109375" style="40" customWidth="1"/>
    <col min="7183" max="7428" width="9.140625" style="40"/>
    <col min="7429" max="7429" width="25.7109375" style="40" customWidth="1"/>
    <col min="7430" max="7437" width="9.7109375" style="40" customWidth="1"/>
    <col min="7438" max="7438" width="25.7109375" style="40" customWidth="1"/>
    <col min="7439" max="7684" width="9.140625" style="40"/>
    <col min="7685" max="7685" width="25.7109375" style="40" customWidth="1"/>
    <col min="7686" max="7693" width="9.7109375" style="40" customWidth="1"/>
    <col min="7694" max="7694" width="25.7109375" style="40" customWidth="1"/>
    <col min="7695" max="7940" width="9.140625" style="40"/>
    <col min="7941" max="7941" width="25.7109375" style="40" customWidth="1"/>
    <col min="7942" max="7949" width="9.7109375" style="40" customWidth="1"/>
    <col min="7950" max="7950" width="25.7109375" style="40" customWidth="1"/>
    <col min="7951" max="8196" width="9.140625" style="40"/>
    <col min="8197" max="8197" width="25.7109375" style="40" customWidth="1"/>
    <col min="8198" max="8205" width="9.7109375" style="40" customWidth="1"/>
    <col min="8206" max="8206" width="25.7109375" style="40" customWidth="1"/>
    <col min="8207" max="8452" width="9.140625" style="40"/>
    <col min="8453" max="8453" width="25.7109375" style="40" customWidth="1"/>
    <col min="8454" max="8461" width="9.7109375" style="40" customWidth="1"/>
    <col min="8462" max="8462" width="25.7109375" style="40" customWidth="1"/>
    <col min="8463" max="8708" width="9.140625" style="40"/>
    <col min="8709" max="8709" width="25.7109375" style="40" customWidth="1"/>
    <col min="8710" max="8717" width="9.7109375" style="40" customWidth="1"/>
    <col min="8718" max="8718" width="25.7109375" style="40" customWidth="1"/>
    <col min="8719" max="8964" width="9.140625" style="40"/>
    <col min="8965" max="8965" width="25.7109375" style="40" customWidth="1"/>
    <col min="8966" max="8973" width="9.7109375" style="40" customWidth="1"/>
    <col min="8974" max="8974" width="25.7109375" style="40" customWidth="1"/>
    <col min="8975" max="9220" width="9.140625" style="40"/>
    <col min="9221" max="9221" width="25.7109375" style="40" customWidth="1"/>
    <col min="9222" max="9229" width="9.7109375" style="40" customWidth="1"/>
    <col min="9230" max="9230" width="25.7109375" style="40" customWidth="1"/>
    <col min="9231" max="9476" width="9.140625" style="40"/>
    <col min="9477" max="9477" width="25.7109375" style="40" customWidth="1"/>
    <col min="9478" max="9485" width="9.7109375" style="40" customWidth="1"/>
    <col min="9486" max="9486" width="25.7109375" style="40" customWidth="1"/>
    <col min="9487" max="9732" width="9.140625" style="40"/>
    <col min="9733" max="9733" width="25.7109375" style="40" customWidth="1"/>
    <col min="9734" max="9741" width="9.7109375" style="40" customWidth="1"/>
    <col min="9742" max="9742" width="25.7109375" style="40" customWidth="1"/>
    <col min="9743" max="9988" width="9.140625" style="40"/>
    <col min="9989" max="9989" width="25.7109375" style="40" customWidth="1"/>
    <col min="9990" max="9997" width="9.7109375" style="40" customWidth="1"/>
    <col min="9998" max="9998" width="25.7109375" style="40" customWidth="1"/>
    <col min="9999" max="10244" width="9.140625" style="40"/>
    <col min="10245" max="10245" width="25.7109375" style="40" customWidth="1"/>
    <col min="10246" max="10253" width="9.7109375" style="40" customWidth="1"/>
    <col min="10254" max="10254" width="25.7109375" style="40" customWidth="1"/>
    <col min="10255" max="10500" width="9.140625" style="40"/>
    <col min="10501" max="10501" width="25.7109375" style="40" customWidth="1"/>
    <col min="10502" max="10509" width="9.7109375" style="40" customWidth="1"/>
    <col min="10510" max="10510" width="25.7109375" style="40" customWidth="1"/>
    <col min="10511" max="10756" width="9.140625" style="40"/>
    <col min="10757" max="10757" width="25.7109375" style="40" customWidth="1"/>
    <col min="10758" max="10765" width="9.7109375" style="40" customWidth="1"/>
    <col min="10766" max="10766" width="25.7109375" style="40" customWidth="1"/>
    <col min="10767" max="11012" width="9.140625" style="40"/>
    <col min="11013" max="11013" width="25.7109375" style="40" customWidth="1"/>
    <col min="11014" max="11021" width="9.7109375" style="40" customWidth="1"/>
    <col min="11022" max="11022" width="25.7109375" style="40" customWidth="1"/>
    <col min="11023" max="11268" width="9.140625" style="40"/>
    <col min="11269" max="11269" width="25.7109375" style="40" customWidth="1"/>
    <col min="11270" max="11277" width="9.7109375" style="40" customWidth="1"/>
    <col min="11278" max="11278" width="25.7109375" style="40" customWidth="1"/>
    <col min="11279" max="11524" width="9.140625" style="40"/>
    <col min="11525" max="11525" width="25.7109375" style="40" customWidth="1"/>
    <col min="11526" max="11533" width="9.7109375" style="40" customWidth="1"/>
    <col min="11534" max="11534" width="25.7109375" style="40" customWidth="1"/>
    <col min="11535" max="11780" width="9.140625" style="40"/>
    <col min="11781" max="11781" width="25.7109375" style="40" customWidth="1"/>
    <col min="11782" max="11789" width="9.7109375" style="40" customWidth="1"/>
    <col min="11790" max="11790" width="25.7109375" style="40" customWidth="1"/>
    <col min="11791" max="12036" width="9.140625" style="40"/>
    <col min="12037" max="12037" width="25.7109375" style="40" customWidth="1"/>
    <col min="12038" max="12045" width="9.7109375" style="40" customWidth="1"/>
    <col min="12046" max="12046" width="25.7109375" style="40" customWidth="1"/>
    <col min="12047" max="12292" width="9.140625" style="40"/>
    <col min="12293" max="12293" width="25.7109375" style="40" customWidth="1"/>
    <col min="12294" max="12301" width="9.7109375" style="40" customWidth="1"/>
    <col min="12302" max="12302" width="25.7109375" style="40" customWidth="1"/>
    <col min="12303" max="12548" width="9.140625" style="40"/>
    <col min="12549" max="12549" width="25.7109375" style="40" customWidth="1"/>
    <col min="12550" max="12557" width="9.7109375" style="40" customWidth="1"/>
    <col min="12558" max="12558" width="25.7109375" style="40" customWidth="1"/>
    <col min="12559" max="12804" width="9.140625" style="40"/>
    <col min="12805" max="12805" width="25.7109375" style="40" customWidth="1"/>
    <col min="12806" max="12813" width="9.7109375" style="40" customWidth="1"/>
    <col min="12814" max="12814" width="25.7109375" style="40" customWidth="1"/>
    <col min="12815" max="13060" width="9.140625" style="40"/>
    <col min="13061" max="13061" width="25.7109375" style="40" customWidth="1"/>
    <col min="13062" max="13069" width="9.7109375" style="40" customWidth="1"/>
    <col min="13070" max="13070" width="25.7109375" style="40" customWidth="1"/>
    <col min="13071" max="13316" width="9.140625" style="40"/>
    <col min="13317" max="13317" width="25.7109375" style="40" customWidth="1"/>
    <col min="13318" max="13325" width="9.7109375" style="40" customWidth="1"/>
    <col min="13326" max="13326" width="25.7109375" style="40" customWidth="1"/>
    <col min="13327" max="13572" width="9.140625" style="40"/>
    <col min="13573" max="13573" width="25.7109375" style="40" customWidth="1"/>
    <col min="13574" max="13581" width="9.7109375" style="40" customWidth="1"/>
    <col min="13582" max="13582" width="25.7109375" style="40" customWidth="1"/>
    <col min="13583" max="13828" width="9.140625" style="40"/>
    <col min="13829" max="13829" width="25.7109375" style="40" customWidth="1"/>
    <col min="13830" max="13837" width="9.7109375" style="40" customWidth="1"/>
    <col min="13838" max="13838" width="25.7109375" style="40" customWidth="1"/>
    <col min="13839" max="14084" width="9.140625" style="40"/>
    <col min="14085" max="14085" width="25.7109375" style="40" customWidth="1"/>
    <col min="14086" max="14093" width="9.7109375" style="40" customWidth="1"/>
    <col min="14094" max="14094" width="25.7109375" style="40" customWidth="1"/>
    <col min="14095" max="14340" width="9.140625" style="40"/>
    <col min="14341" max="14341" width="25.7109375" style="40" customWidth="1"/>
    <col min="14342" max="14349" width="9.7109375" style="40" customWidth="1"/>
    <col min="14350" max="14350" width="25.7109375" style="40" customWidth="1"/>
    <col min="14351" max="14596" width="9.140625" style="40"/>
    <col min="14597" max="14597" width="25.7109375" style="40" customWidth="1"/>
    <col min="14598" max="14605" width="9.7109375" style="40" customWidth="1"/>
    <col min="14606" max="14606" width="25.7109375" style="40" customWidth="1"/>
    <col min="14607" max="14852" width="9.140625" style="40"/>
    <col min="14853" max="14853" width="25.7109375" style="40" customWidth="1"/>
    <col min="14854" max="14861" width="9.7109375" style="40" customWidth="1"/>
    <col min="14862" max="14862" width="25.7109375" style="40" customWidth="1"/>
    <col min="14863" max="15108" width="9.140625" style="40"/>
    <col min="15109" max="15109" width="25.7109375" style="40" customWidth="1"/>
    <col min="15110" max="15117" width="9.7109375" style="40" customWidth="1"/>
    <col min="15118" max="15118" width="25.7109375" style="40" customWidth="1"/>
    <col min="15119" max="15364" width="9.140625" style="40"/>
    <col min="15365" max="15365" width="25.7109375" style="40" customWidth="1"/>
    <col min="15366" max="15373" width="9.7109375" style="40" customWidth="1"/>
    <col min="15374" max="15374" width="25.7109375" style="40" customWidth="1"/>
    <col min="15375" max="15620" width="9.140625" style="40"/>
    <col min="15621" max="15621" width="25.7109375" style="40" customWidth="1"/>
    <col min="15622" max="15629" width="9.7109375" style="40" customWidth="1"/>
    <col min="15630" max="15630" width="25.7109375" style="40" customWidth="1"/>
    <col min="15631" max="15876" width="9.140625" style="40"/>
    <col min="15877" max="15877" width="25.7109375" style="40" customWidth="1"/>
    <col min="15878" max="15885" width="9.7109375" style="40" customWidth="1"/>
    <col min="15886" max="15886" width="25.7109375" style="40" customWidth="1"/>
    <col min="15887" max="16132" width="9.140625" style="40"/>
    <col min="16133" max="16133" width="25.7109375" style="40" customWidth="1"/>
    <col min="16134" max="16141" width="9.7109375" style="40" customWidth="1"/>
    <col min="16142" max="16142" width="25.7109375" style="40" customWidth="1"/>
    <col min="16143" max="16384" width="9.140625" style="40"/>
  </cols>
  <sheetData>
    <row r="1" spans="1:15" ht="25.5" customHeight="1">
      <c r="A1" s="1183" t="s">
        <v>891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</row>
    <row r="2" spans="1:15" ht="19.5" customHeight="1">
      <c r="A2" s="1184" t="s">
        <v>248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</row>
    <row r="3" spans="1:15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</row>
    <row r="4" spans="1:15" ht="15.75">
      <c r="A4" s="664" t="s">
        <v>249</v>
      </c>
      <c r="B4" s="682"/>
      <c r="C4" s="666"/>
      <c r="D4" s="666"/>
      <c r="E4" s="666"/>
      <c r="F4" s="682"/>
      <c r="G4" s="666"/>
      <c r="H4" s="666"/>
      <c r="I4" s="666"/>
      <c r="J4" s="666"/>
      <c r="K4" s="666"/>
      <c r="L4" s="666"/>
      <c r="M4" s="666"/>
      <c r="N4" s="679" t="s">
        <v>119</v>
      </c>
    </row>
    <row r="5" spans="1:15" ht="18.75" customHeight="1">
      <c r="A5" s="1185" t="s">
        <v>132</v>
      </c>
      <c r="B5" s="1192" t="s">
        <v>254</v>
      </c>
      <c r="C5" s="1188"/>
      <c r="D5" s="1188"/>
      <c r="E5" s="1188"/>
      <c r="F5" s="1187" t="s">
        <v>1115</v>
      </c>
      <c r="G5" s="1188"/>
      <c r="H5" s="1188"/>
      <c r="I5" s="1188"/>
      <c r="J5" s="1188" t="s">
        <v>547</v>
      </c>
      <c r="K5" s="1188"/>
      <c r="L5" s="1188"/>
      <c r="M5" s="1189"/>
      <c r="N5" s="1190" t="s">
        <v>240</v>
      </c>
    </row>
    <row r="6" spans="1:15" ht="39" customHeight="1">
      <c r="A6" s="1186"/>
      <c r="B6" s="840" t="s">
        <v>632</v>
      </c>
      <c r="C6" s="840" t="s">
        <v>518</v>
      </c>
      <c r="D6" s="840" t="s">
        <v>517</v>
      </c>
      <c r="E6" s="840" t="s">
        <v>516</v>
      </c>
      <c r="F6" s="221" t="s">
        <v>632</v>
      </c>
      <c r="G6" s="221" t="s">
        <v>518</v>
      </c>
      <c r="H6" s="221" t="s">
        <v>517</v>
      </c>
      <c r="I6" s="221" t="s">
        <v>516</v>
      </c>
      <c r="J6" s="221" t="s">
        <v>632</v>
      </c>
      <c r="K6" s="221" t="s">
        <v>518</v>
      </c>
      <c r="L6" s="221" t="s">
        <v>517</v>
      </c>
      <c r="M6" s="221" t="s">
        <v>516</v>
      </c>
      <c r="N6" s="1191"/>
    </row>
    <row r="7" spans="1:15" ht="24.95" customHeight="1" thickBot="1">
      <c r="A7" s="362" t="s">
        <v>53</v>
      </c>
      <c r="B7" s="463">
        <f>SUM(C7:E7)</f>
        <v>10455</v>
      </c>
      <c r="C7" s="435">
        <f>K7+G7</f>
        <v>32</v>
      </c>
      <c r="D7" s="435">
        <f>L7+H7</f>
        <v>362</v>
      </c>
      <c r="E7" s="435">
        <f>M7+I7</f>
        <v>10061</v>
      </c>
      <c r="F7" s="463">
        <f>SUM(G7:I7)</f>
        <v>8829</v>
      </c>
      <c r="G7" s="436">
        <v>29</v>
      </c>
      <c r="H7" s="436">
        <v>264</v>
      </c>
      <c r="I7" s="436">
        <v>8536</v>
      </c>
      <c r="J7" s="463">
        <f>M7+L7+K7</f>
        <v>1626</v>
      </c>
      <c r="K7" s="436">
        <v>3</v>
      </c>
      <c r="L7" s="436">
        <v>98</v>
      </c>
      <c r="M7" s="436">
        <v>1525</v>
      </c>
      <c r="N7" s="219" t="s">
        <v>54</v>
      </c>
    </row>
    <row r="8" spans="1:15" ht="24.95" customHeight="1" thickBot="1">
      <c r="A8" s="364" t="s">
        <v>55</v>
      </c>
      <c r="B8" s="464">
        <f t="shared" ref="B8:B15" si="0">SUM(C8:E8)</f>
        <v>9829</v>
      </c>
      <c r="C8" s="437">
        <f t="shared" ref="C8:C15" si="1">K8+G8</f>
        <v>33</v>
      </c>
      <c r="D8" s="437">
        <f t="shared" ref="D8:D15" si="2">L8+H8</f>
        <v>370</v>
      </c>
      <c r="E8" s="437">
        <f t="shared" ref="E8:E15" si="3">M8+I8</f>
        <v>9426</v>
      </c>
      <c r="F8" s="464">
        <f t="shared" ref="F8:F15" si="4">SUM(G8:I8)</f>
        <v>5985</v>
      </c>
      <c r="G8" s="438">
        <v>17</v>
      </c>
      <c r="H8" s="438">
        <v>186</v>
      </c>
      <c r="I8" s="438">
        <v>5782</v>
      </c>
      <c r="J8" s="860">
        <f t="shared" ref="J8:J15" si="5">M8+L8+K8</f>
        <v>3844</v>
      </c>
      <c r="K8" s="438">
        <v>16</v>
      </c>
      <c r="L8" s="438">
        <v>184</v>
      </c>
      <c r="M8" s="438">
        <v>3644</v>
      </c>
      <c r="N8" s="115" t="s">
        <v>56</v>
      </c>
      <c r="O8" s="265"/>
    </row>
    <row r="9" spans="1:15" ht="24.95" customHeight="1" thickBot="1">
      <c r="A9" s="363" t="s">
        <v>57</v>
      </c>
      <c r="B9" s="465">
        <f t="shared" si="0"/>
        <v>1423</v>
      </c>
      <c r="C9" s="439">
        <f t="shared" si="1"/>
        <v>16</v>
      </c>
      <c r="D9" s="439">
        <f t="shared" si="2"/>
        <v>50</v>
      </c>
      <c r="E9" s="439">
        <f t="shared" si="3"/>
        <v>1357</v>
      </c>
      <c r="F9" s="465">
        <f t="shared" si="4"/>
        <v>983</v>
      </c>
      <c r="G9" s="440">
        <v>9</v>
      </c>
      <c r="H9" s="440">
        <v>36</v>
      </c>
      <c r="I9" s="440">
        <v>938</v>
      </c>
      <c r="J9" s="463">
        <f t="shared" si="5"/>
        <v>440</v>
      </c>
      <c r="K9" s="440">
        <v>7</v>
      </c>
      <c r="L9" s="440">
        <v>14</v>
      </c>
      <c r="M9" s="440">
        <v>419</v>
      </c>
      <c r="N9" s="220" t="s">
        <v>58</v>
      </c>
    </row>
    <row r="10" spans="1:15" ht="24.95" customHeight="1" thickBot="1">
      <c r="A10" s="364" t="s">
        <v>59</v>
      </c>
      <c r="B10" s="464">
        <f t="shared" si="0"/>
        <v>1518</v>
      </c>
      <c r="C10" s="437">
        <f t="shared" si="1"/>
        <v>4</v>
      </c>
      <c r="D10" s="437">
        <f t="shared" si="2"/>
        <v>56</v>
      </c>
      <c r="E10" s="437">
        <f t="shared" si="3"/>
        <v>1458</v>
      </c>
      <c r="F10" s="464">
        <f t="shared" si="4"/>
        <v>892</v>
      </c>
      <c r="G10" s="438">
        <v>0</v>
      </c>
      <c r="H10" s="438">
        <v>20</v>
      </c>
      <c r="I10" s="438">
        <v>872</v>
      </c>
      <c r="J10" s="860">
        <f t="shared" si="5"/>
        <v>626</v>
      </c>
      <c r="K10" s="438">
        <v>4</v>
      </c>
      <c r="L10" s="438">
        <v>36</v>
      </c>
      <c r="M10" s="438">
        <v>586</v>
      </c>
      <c r="N10" s="115" t="s">
        <v>1064</v>
      </c>
    </row>
    <row r="11" spans="1:15" ht="24.95" customHeight="1" thickBot="1">
      <c r="A11" s="363" t="s">
        <v>61</v>
      </c>
      <c r="B11" s="465">
        <f t="shared" si="0"/>
        <v>1021</v>
      </c>
      <c r="C11" s="439">
        <f t="shared" si="1"/>
        <v>0</v>
      </c>
      <c r="D11" s="439">
        <f t="shared" si="2"/>
        <v>40</v>
      </c>
      <c r="E11" s="439">
        <f t="shared" si="3"/>
        <v>981</v>
      </c>
      <c r="F11" s="465">
        <f t="shared" si="4"/>
        <v>670</v>
      </c>
      <c r="G11" s="440">
        <v>0</v>
      </c>
      <c r="H11" s="440">
        <v>18</v>
      </c>
      <c r="I11" s="440">
        <v>652</v>
      </c>
      <c r="J11" s="463">
        <f t="shared" si="5"/>
        <v>351</v>
      </c>
      <c r="K11" s="440">
        <v>0</v>
      </c>
      <c r="L11" s="440">
        <v>22</v>
      </c>
      <c r="M11" s="440">
        <v>329</v>
      </c>
      <c r="N11" s="220" t="s">
        <v>62</v>
      </c>
    </row>
    <row r="12" spans="1:15" ht="24.95" customHeight="1" thickBot="1">
      <c r="A12" s="364" t="s">
        <v>63</v>
      </c>
      <c r="B12" s="464">
        <f t="shared" si="0"/>
        <v>125</v>
      </c>
      <c r="C12" s="437">
        <f t="shared" si="1"/>
        <v>0</v>
      </c>
      <c r="D12" s="437">
        <f t="shared" si="2"/>
        <v>2</v>
      </c>
      <c r="E12" s="437">
        <f t="shared" si="3"/>
        <v>123</v>
      </c>
      <c r="F12" s="464">
        <f t="shared" si="4"/>
        <v>71</v>
      </c>
      <c r="G12" s="438">
        <v>0</v>
      </c>
      <c r="H12" s="438">
        <v>2</v>
      </c>
      <c r="I12" s="438">
        <v>69</v>
      </c>
      <c r="J12" s="860">
        <f t="shared" si="5"/>
        <v>54</v>
      </c>
      <c r="K12" s="438">
        <v>0</v>
      </c>
      <c r="L12" s="438">
        <v>0</v>
      </c>
      <c r="M12" s="438">
        <v>54</v>
      </c>
      <c r="N12" s="115" t="s">
        <v>64</v>
      </c>
    </row>
    <row r="13" spans="1:15" ht="24.95" customHeight="1" thickBot="1">
      <c r="A13" s="363" t="s">
        <v>887</v>
      </c>
      <c r="B13" s="465">
        <f t="shared" si="0"/>
        <v>559</v>
      </c>
      <c r="C13" s="439">
        <f t="shared" si="1"/>
        <v>4</v>
      </c>
      <c r="D13" s="439">
        <f t="shared" si="2"/>
        <v>24</v>
      </c>
      <c r="E13" s="439">
        <f t="shared" si="3"/>
        <v>531</v>
      </c>
      <c r="F13" s="465">
        <f t="shared" si="4"/>
        <v>283</v>
      </c>
      <c r="G13" s="440">
        <v>4</v>
      </c>
      <c r="H13" s="440">
        <v>8</v>
      </c>
      <c r="I13" s="440">
        <v>271</v>
      </c>
      <c r="J13" s="463">
        <f t="shared" si="5"/>
        <v>276</v>
      </c>
      <c r="K13" s="440">
        <v>0</v>
      </c>
      <c r="L13" s="440">
        <v>16</v>
      </c>
      <c r="M13" s="440">
        <v>260</v>
      </c>
      <c r="N13" s="220" t="s">
        <v>65</v>
      </c>
    </row>
    <row r="14" spans="1:15" ht="24.95" customHeight="1" thickBot="1">
      <c r="A14" s="839" t="s">
        <v>1085</v>
      </c>
      <c r="B14" s="464">
        <f t="shared" si="0"/>
        <v>1635</v>
      </c>
      <c r="C14" s="437">
        <f t="shared" si="1"/>
        <v>3</v>
      </c>
      <c r="D14" s="437">
        <f t="shared" si="2"/>
        <v>60</v>
      </c>
      <c r="E14" s="437">
        <f t="shared" si="3"/>
        <v>1572</v>
      </c>
      <c r="F14" s="464">
        <f>SUM(G14:I14)</f>
        <v>1165</v>
      </c>
      <c r="G14" s="438">
        <v>0</v>
      </c>
      <c r="H14" s="438">
        <v>42</v>
      </c>
      <c r="I14" s="438">
        <v>1123</v>
      </c>
      <c r="J14" s="860">
        <f>M14+L14+K14</f>
        <v>470</v>
      </c>
      <c r="K14" s="438">
        <v>3</v>
      </c>
      <c r="L14" s="438">
        <v>18</v>
      </c>
      <c r="M14" s="438">
        <v>449</v>
      </c>
      <c r="N14" s="115" t="s">
        <v>1084</v>
      </c>
    </row>
    <row r="15" spans="1:15" ht="24.95" customHeight="1">
      <c r="A15" s="861" t="s">
        <v>888</v>
      </c>
      <c r="B15" s="477">
        <f t="shared" si="0"/>
        <v>251</v>
      </c>
      <c r="C15" s="448">
        <f t="shared" si="1"/>
        <v>0</v>
      </c>
      <c r="D15" s="448">
        <f t="shared" si="2"/>
        <v>22</v>
      </c>
      <c r="E15" s="448">
        <f t="shared" si="3"/>
        <v>229</v>
      </c>
      <c r="F15" s="477">
        <f t="shared" si="4"/>
        <v>0</v>
      </c>
      <c r="G15" s="449">
        <v>0</v>
      </c>
      <c r="H15" s="449">
        <v>0</v>
      </c>
      <c r="I15" s="449">
        <v>0</v>
      </c>
      <c r="J15" s="476">
        <f t="shared" si="5"/>
        <v>251</v>
      </c>
      <c r="K15" s="449">
        <v>0</v>
      </c>
      <c r="L15" s="449">
        <v>22</v>
      </c>
      <c r="M15" s="449">
        <v>229</v>
      </c>
      <c r="N15" s="862" t="s">
        <v>238</v>
      </c>
    </row>
    <row r="16" spans="1:15" ht="30" customHeight="1">
      <c r="A16" s="382" t="s">
        <v>66</v>
      </c>
      <c r="B16" s="543">
        <f>SUM(B7:B15)</f>
        <v>26816</v>
      </c>
      <c r="C16" s="543">
        <f>SUM(C7:C15)</f>
        <v>92</v>
      </c>
      <c r="D16" s="543">
        <f>SUM(D7:D15)</f>
        <v>986</v>
      </c>
      <c r="E16" s="543">
        <f>SUM(E7:E15)</f>
        <v>25738</v>
      </c>
      <c r="F16" s="543">
        <f t="shared" ref="F16:L16" si="6">SUM(F7:F15)</f>
        <v>18878</v>
      </c>
      <c r="G16" s="543">
        <f t="shared" si="6"/>
        <v>59</v>
      </c>
      <c r="H16" s="543">
        <f t="shared" si="6"/>
        <v>576</v>
      </c>
      <c r="I16" s="543">
        <f t="shared" si="6"/>
        <v>18243</v>
      </c>
      <c r="J16" s="543">
        <f t="shared" si="6"/>
        <v>7938</v>
      </c>
      <c r="K16" s="543">
        <f t="shared" si="6"/>
        <v>33</v>
      </c>
      <c r="L16" s="543">
        <f t="shared" si="6"/>
        <v>410</v>
      </c>
      <c r="M16" s="543">
        <f>SUM(M7:M15)</f>
        <v>7495</v>
      </c>
      <c r="N16" s="863" t="s">
        <v>67</v>
      </c>
    </row>
    <row r="17" ht="16.5" customHeight="1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view="pageBreakPreview" zoomScaleNormal="100" zoomScaleSheetLayoutView="100" workbookViewId="0">
      <selection activeCell="O3" sqref="O3"/>
    </sheetView>
  </sheetViews>
  <sheetFormatPr defaultRowHeight="15"/>
  <cols>
    <col min="1" max="1" width="23.28515625" style="102" bestFit="1" customWidth="1"/>
    <col min="2" max="2" width="7.7109375" style="104" customWidth="1"/>
    <col min="3" max="11" width="8.7109375" style="102" customWidth="1"/>
    <col min="12" max="12" width="7.7109375" style="102" customWidth="1"/>
    <col min="13" max="13" width="20.28515625" style="102" bestFit="1" customWidth="1"/>
    <col min="14" max="256" width="9.140625" style="40"/>
    <col min="257" max="257" width="23.28515625" style="40" bestFit="1" customWidth="1"/>
    <col min="258" max="258" width="7.7109375" style="40" customWidth="1"/>
    <col min="259" max="267" width="8.7109375" style="40" customWidth="1"/>
    <col min="268" max="268" width="7.7109375" style="40" customWidth="1"/>
    <col min="269" max="269" width="20.28515625" style="40" bestFit="1" customWidth="1"/>
    <col min="270" max="512" width="9.140625" style="40"/>
    <col min="513" max="513" width="23.28515625" style="40" bestFit="1" customWidth="1"/>
    <col min="514" max="514" width="7.7109375" style="40" customWidth="1"/>
    <col min="515" max="523" width="8.7109375" style="40" customWidth="1"/>
    <col min="524" max="524" width="7.7109375" style="40" customWidth="1"/>
    <col min="525" max="525" width="20.28515625" style="40" bestFit="1" customWidth="1"/>
    <col min="526" max="768" width="9.140625" style="40"/>
    <col min="769" max="769" width="23.28515625" style="40" bestFit="1" customWidth="1"/>
    <col min="770" max="770" width="7.7109375" style="40" customWidth="1"/>
    <col min="771" max="779" width="8.7109375" style="40" customWidth="1"/>
    <col min="780" max="780" width="7.7109375" style="40" customWidth="1"/>
    <col min="781" max="781" width="20.28515625" style="40" bestFit="1" customWidth="1"/>
    <col min="782" max="1024" width="9.140625" style="40"/>
    <col min="1025" max="1025" width="23.28515625" style="40" bestFit="1" customWidth="1"/>
    <col min="1026" max="1026" width="7.7109375" style="40" customWidth="1"/>
    <col min="1027" max="1035" width="8.7109375" style="40" customWidth="1"/>
    <col min="1036" max="1036" width="7.7109375" style="40" customWidth="1"/>
    <col min="1037" max="1037" width="20.28515625" style="40" bestFit="1" customWidth="1"/>
    <col min="1038" max="1280" width="9.140625" style="40"/>
    <col min="1281" max="1281" width="23.28515625" style="40" bestFit="1" customWidth="1"/>
    <col min="1282" max="1282" width="7.7109375" style="40" customWidth="1"/>
    <col min="1283" max="1291" width="8.7109375" style="40" customWidth="1"/>
    <col min="1292" max="1292" width="7.7109375" style="40" customWidth="1"/>
    <col min="1293" max="1293" width="20.28515625" style="40" bestFit="1" customWidth="1"/>
    <col min="1294" max="1536" width="9.140625" style="40"/>
    <col min="1537" max="1537" width="23.28515625" style="40" bestFit="1" customWidth="1"/>
    <col min="1538" max="1538" width="7.7109375" style="40" customWidth="1"/>
    <col min="1539" max="1547" width="8.7109375" style="40" customWidth="1"/>
    <col min="1548" max="1548" width="7.7109375" style="40" customWidth="1"/>
    <col min="1549" max="1549" width="20.28515625" style="40" bestFit="1" customWidth="1"/>
    <col min="1550" max="1792" width="9.140625" style="40"/>
    <col min="1793" max="1793" width="23.28515625" style="40" bestFit="1" customWidth="1"/>
    <col min="1794" max="1794" width="7.7109375" style="40" customWidth="1"/>
    <col min="1795" max="1803" width="8.7109375" style="40" customWidth="1"/>
    <col min="1804" max="1804" width="7.7109375" style="40" customWidth="1"/>
    <col min="1805" max="1805" width="20.28515625" style="40" bestFit="1" customWidth="1"/>
    <col min="1806" max="2048" width="9.140625" style="40"/>
    <col min="2049" max="2049" width="23.28515625" style="40" bestFit="1" customWidth="1"/>
    <col min="2050" max="2050" width="7.7109375" style="40" customWidth="1"/>
    <col min="2051" max="2059" width="8.7109375" style="40" customWidth="1"/>
    <col min="2060" max="2060" width="7.7109375" style="40" customWidth="1"/>
    <col min="2061" max="2061" width="20.28515625" style="40" bestFit="1" customWidth="1"/>
    <col min="2062" max="2304" width="9.140625" style="40"/>
    <col min="2305" max="2305" width="23.28515625" style="40" bestFit="1" customWidth="1"/>
    <col min="2306" max="2306" width="7.7109375" style="40" customWidth="1"/>
    <col min="2307" max="2315" width="8.7109375" style="40" customWidth="1"/>
    <col min="2316" max="2316" width="7.7109375" style="40" customWidth="1"/>
    <col min="2317" max="2317" width="20.28515625" style="40" bestFit="1" customWidth="1"/>
    <col min="2318" max="2560" width="9.140625" style="40"/>
    <col min="2561" max="2561" width="23.28515625" style="40" bestFit="1" customWidth="1"/>
    <col min="2562" max="2562" width="7.7109375" style="40" customWidth="1"/>
    <col min="2563" max="2571" width="8.7109375" style="40" customWidth="1"/>
    <col min="2572" max="2572" width="7.7109375" style="40" customWidth="1"/>
    <col min="2573" max="2573" width="20.28515625" style="40" bestFit="1" customWidth="1"/>
    <col min="2574" max="2816" width="9.140625" style="40"/>
    <col min="2817" max="2817" width="23.28515625" style="40" bestFit="1" customWidth="1"/>
    <col min="2818" max="2818" width="7.7109375" style="40" customWidth="1"/>
    <col min="2819" max="2827" width="8.7109375" style="40" customWidth="1"/>
    <col min="2828" max="2828" width="7.7109375" style="40" customWidth="1"/>
    <col min="2829" max="2829" width="20.28515625" style="40" bestFit="1" customWidth="1"/>
    <col min="2830" max="3072" width="9.140625" style="40"/>
    <col min="3073" max="3073" width="23.28515625" style="40" bestFit="1" customWidth="1"/>
    <col min="3074" max="3074" width="7.7109375" style="40" customWidth="1"/>
    <col min="3075" max="3083" width="8.7109375" style="40" customWidth="1"/>
    <col min="3084" max="3084" width="7.7109375" style="40" customWidth="1"/>
    <col min="3085" max="3085" width="20.28515625" style="40" bestFit="1" customWidth="1"/>
    <col min="3086" max="3328" width="9.140625" style="40"/>
    <col min="3329" max="3329" width="23.28515625" style="40" bestFit="1" customWidth="1"/>
    <col min="3330" max="3330" width="7.7109375" style="40" customWidth="1"/>
    <col min="3331" max="3339" width="8.7109375" style="40" customWidth="1"/>
    <col min="3340" max="3340" width="7.7109375" style="40" customWidth="1"/>
    <col min="3341" max="3341" width="20.28515625" style="40" bestFit="1" customWidth="1"/>
    <col min="3342" max="3584" width="9.140625" style="40"/>
    <col min="3585" max="3585" width="23.28515625" style="40" bestFit="1" customWidth="1"/>
    <col min="3586" max="3586" width="7.7109375" style="40" customWidth="1"/>
    <col min="3587" max="3595" width="8.7109375" style="40" customWidth="1"/>
    <col min="3596" max="3596" width="7.7109375" style="40" customWidth="1"/>
    <col min="3597" max="3597" width="20.28515625" style="40" bestFit="1" customWidth="1"/>
    <col min="3598" max="3840" width="9.140625" style="40"/>
    <col min="3841" max="3841" width="23.28515625" style="40" bestFit="1" customWidth="1"/>
    <col min="3842" max="3842" width="7.7109375" style="40" customWidth="1"/>
    <col min="3843" max="3851" width="8.7109375" style="40" customWidth="1"/>
    <col min="3852" max="3852" width="7.7109375" style="40" customWidth="1"/>
    <col min="3853" max="3853" width="20.28515625" style="40" bestFit="1" customWidth="1"/>
    <col min="3854" max="4096" width="9.140625" style="40"/>
    <col min="4097" max="4097" width="23.28515625" style="40" bestFit="1" customWidth="1"/>
    <col min="4098" max="4098" width="7.7109375" style="40" customWidth="1"/>
    <col min="4099" max="4107" width="8.7109375" style="40" customWidth="1"/>
    <col min="4108" max="4108" width="7.7109375" style="40" customWidth="1"/>
    <col min="4109" max="4109" width="20.28515625" style="40" bestFit="1" customWidth="1"/>
    <col min="4110" max="4352" width="9.140625" style="40"/>
    <col min="4353" max="4353" width="23.28515625" style="40" bestFit="1" customWidth="1"/>
    <col min="4354" max="4354" width="7.7109375" style="40" customWidth="1"/>
    <col min="4355" max="4363" width="8.7109375" style="40" customWidth="1"/>
    <col min="4364" max="4364" width="7.7109375" style="40" customWidth="1"/>
    <col min="4365" max="4365" width="20.28515625" style="40" bestFit="1" customWidth="1"/>
    <col min="4366" max="4608" width="9.140625" style="40"/>
    <col min="4609" max="4609" width="23.28515625" style="40" bestFit="1" customWidth="1"/>
    <col min="4610" max="4610" width="7.7109375" style="40" customWidth="1"/>
    <col min="4611" max="4619" width="8.7109375" style="40" customWidth="1"/>
    <col min="4620" max="4620" width="7.7109375" style="40" customWidth="1"/>
    <col min="4621" max="4621" width="20.28515625" style="40" bestFit="1" customWidth="1"/>
    <col min="4622" max="4864" width="9.140625" style="40"/>
    <col min="4865" max="4865" width="23.28515625" style="40" bestFit="1" customWidth="1"/>
    <col min="4866" max="4866" width="7.7109375" style="40" customWidth="1"/>
    <col min="4867" max="4875" width="8.7109375" style="40" customWidth="1"/>
    <col min="4876" max="4876" width="7.7109375" style="40" customWidth="1"/>
    <col min="4877" max="4877" width="20.28515625" style="40" bestFit="1" customWidth="1"/>
    <col min="4878" max="5120" width="9.140625" style="40"/>
    <col min="5121" max="5121" width="23.28515625" style="40" bestFit="1" customWidth="1"/>
    <col min="5122" max="5122" width="7.7109375" style="40" customWidth="1"/>
    <col min="5123" max="5131" width="8.7109375" style="40" customWidth="1"/>
    <col min="5132" max="5132" width="7.7109375" style="40" customWidth="1"/>
    <col min="5133" max="5133" width="20.28515625" style="40" bestFit="1" customWidth="1"/>
    <col min="5134" max="5376" width="9.140625" style="40"/>
    <col min="5377" max="5377" width="23.28515625" style="40" bestFit="1" customWidth="1"/>
    <col min="5378" max="5378" width="7.7109375" style="40" customWidth="1"/>
    <col min="5379" max="5387" width="8.7109375" style="40" customWidth="1"/>
    <col min="5388" max="5388" width="7.7109375" style="40" customWidth="1"/>
    <col min="5389" max="5389" width="20.28515625" style="40" bestFit="1" customWidth="1"/>
    <col min="5390" max="5632" width="9.140625" style="40"/>
    <col min="5633" max="5633" width="23.28515625" style="40" bestFit="1" customWidth="1"/>
    <col min="5634" max="5634" width="7.7109375" style="40" customWidth="1"/>
    <col min="5635" max="5643" width="8.7109375" style="40" customWidth="1"/>
    <col min="5644" max="5644" width="7.7109375" style="40" customWidth="1"/>
    <col min="5645" max="5645" width="20.28515625" style="40" bestFit="1" customWidth="1"/>
    <col min="5646" max="5888" width="9.140625" style="40"/>
    <col min="5889" max="5889" width="23.28515625" style="40" bestFit="1" customWidth="1"/>
    <col min="5890" max="5890" width="7.7109375" style="40" customWidth="1"/>
    <col min="5891" max="5899" width="8.7109375" style="40" customWidth="1"/>
    <col min="5900" max="5900" width="7.7109375" style="40" customWidth="1"/>
    <col min="5901" max="5901" width="20.28515625" style="40" bestFit="1" customWidth="1"/>
    <col min="5902" max="6144" width="9.140625" style="40"/>
    <col min="6145" max="6145" width="23.28515625" style="40" bestFit="1" customWidth="1"/>
    <col min="6146" max="6146" width="7.7109375" style="40" customWidth="1"/>
    <col min="6147" max="6155" width="8.7109375" style="40" customWidth="1"/>
    <col min="6156" max="6156" width="7.7109375" style="40" customWidth="1"/>
    <col min="6157" max="6157" width="20.28515625" style="40" bestFit="1" customWidth="1"/>
    <col min="6158" max="6400" width="9.140625" style="40"/>
    <col min="6401" max="6401" width="23.28515625" style="40" bestFit="1" customWidth="1"/>
    <col min="6402" max="6402" width="7.7109375" style="40" customWidth="1"/>
    <col min="6403" max="6411" width="8.7109375" style="40" customWidth="1"/>
    <col min="6412" max="6412" width="7.7109375" style="40" customWidth="1"/>
    <col min="6413" max="6413" width="20.28515625" style="40" bestFit="1" customWidth="1"/>
    <col min="6414" max="6656" width="9.140625" style="40"/>
    <col min="6657" max="6657" width="23.28515625" style="40" bestFit="1" customWidth="1"/>
    <col min="6658" max="6658" width="7.7109375" style="40" customWidth="1"/>
    <col min="6659" max="6667" width="8.7109375" style="40" customWidth="1"/>
    <col min="6668" max="6668" width="7.7109375" style="40" customWidth="1"/>
    <col min="6669" max="6669" width="20.28515625" style="40" bestFit="1" customWidth="1"/>
    <col min="6670" max="6912" width="9.140625" style="40"/>
    <col min="6913" max="6913" width="23.28515625" style="40" bestFit="1" customWidth="1"/>
    <col min="6914" max="6914" width="7.7109375" style="40" customWidth="1"/>
    <col min="6915" max="6923" width="8.7109375" style="40" customWidth="1"/>
    <col min="6924" max="6924" width="7.7109375" style="40" customWidth="1"/>
    <col min="6925" max="6925" width="20.28515625" style="40" bestFit="1" customWidth="1"/>
    <col min="6926" max="7168" width="9.140625" style="40"/>
    <col min="7169" max="7169" width="23.28515625" style="40" bestFit="1" customWidth="1"/>
    <col min="7170" max="7170" width="7.7109375" style="40" customWidth="1"/>
    <col min="7171" max="7179" width="8.7109375" style="40" customWidth="1"/>
    <col min="7180" max="7180" width="7.7109375" style="40" customWidth="1"/>
    <col min="7181" max="7181" width="20.28515625" style="40" bestFit="1" customWidth="1"/>
    <col min="7182" max="7424" width="9.140625" style="40"/>
    <col min="7425" max="7425" width="23.28515625" style="40" bestFit="1" customWidth="1"/>
    <col min="7426" max="7426" width="7.7109375" style="40" customWidth="1"/>
    <col min="7427" max="7435" width="8.7109375" style="40" customWidth="1"/>
    <col min="7436" max="7436" width="7.7109375" style="40" customWidth="1"/>
    <col min="7437" max="7437" width="20.28515625" style="40" bestFit="1" customWidth="1"/>
    <col min="7438" max="7680" width="9.140625" style="40"/>
    <col min="7681" max="7681" width="23.28515625" style="40" bestFit="1" customWidth="1"/>
    <col min="7682" max="7682" width="7.7109375" style="40" customWidth="1"/>
    <col min="7683" max="7691" width="8.7109375" style="40" customWidth="1"/>
    <col min="7692" max="7692" width="7.7109375" style="40" customWidth="1"/>
    <col min="7693" max="7693" width="20.28515625" style="40" bestFit="1" customWidth="1"/>
    <col min="7694" max="7936" width="9.140625" style="40"/>
    <col min="7937" max="7937" width="23.28515625" style="40" bestFit="1" customWidth="1"/>
    <col min="7938" max="7938" width="7.7109375" style="40" customWidth="1"/>
    <col min="7939" max="7947" width="8.7109375" style="40" customWidth="1"/>
    <col min="7948" max="7948" width="7.7109375" style="40" customWidth="1"/>
    <col min="7949" max="7949" width="20.28515625" style="40" bestFit="1" customWidth="1"/>
    <col min="7950" max="8192" width="9.140625" style="40"/>
    <col min="8193" max="8193" width="23.28515625" style="40" bestFit="1" customWidth="1"/>
    <col min="8194" max="8194" width="7.7109375" style="40" customWidth="1"/>
    <col min="8195" max="8203" width="8.7109375" style="40" customWidth="1"/>
    <col min="8204" max="8204" width="7.7109375" style="40" customWidth="1"/>
    <col min="8205" max="8205" width="20.28515625" style="40" bestFit="1" customWidth="1"/>
    <col min="8206" max="8448" width="9.140625" style="40"/>
    <col min="8449" max="8449" width="23.28515625" style="40" bestFit="1" customWidth="1"/>
    <col min="8450" max="8450" width="7.7109375" style="40" customWidth="1"/>
    <col min="8451" max="8459" width="8.7109375" style="40" customWidth="1"/>
    <col min="8460" max="8460" width="7.7109375" style="40" customWidth="1"/>
    <col min="8461" max="8461" width="20.28515625" style="40" bestFit="1" customWidth="1"/>
    <col min="8462" max="8704" width="9.140625" style="40"/>
    <col min="8705" max="8705" width="23.28515625" style="40" bestFit="1" customWidth="1"/>
    <col min="8706" max="8706" width="7.7109375" style="40" customWidth="1"/>
    <col min="8707" max="8715" width="8.7109375" style="40" customWidth="1"/>
    <col min="8716" max="8716" width="7.7109375" style="40" customWidth="1"/>
    <col min="8717" max="8717" width="20.28515625" style="40" bestFit="1" customWidth="1"/>
    <col min="8718" max="8960" width="9.140625" style="40"/>
    <col min="8961" max="8961" width="23.28515625" style="40" bestFit="1" customWidth="1"/>
    <col min="8962" max="8962" width="7.7109375" style="40" customWidth="1"/>
    <col min="8963" max="8971" width="8.7109375" style="40" customWidth="1"/>
    <col min="8972" max="8972" width="7.7109375" style="40" customWidth="1"/>
    <col min="8973" max="8973" width="20.28515625" style="40" bestFit="1" customWidth="1"/>
    <col min="8974" max="9216" width="9.140625" style="40"/>
    <col min="9217" max="9217" width="23.28515625" style="40" bestFit="1" customWidth="1"/>
    <col min="9218" max="9218" width="7.7109375" style="40" customWidth="1"/>
    <col min="9219" max="9227" width="8.7109375" style="40" customWidth="1"/>
    <col min="9228" max="9228" width="7.7109375" style="40" customWidth="1"/>
    <col min="9229" max="9229" width="20.28515625" style="40" bestFit="1" customWidth="1"/>
    <col min="9230" max="9472" width="9.140625" style="40"/>
    <col min="9473" max="9473" width="23.28515625" style="40" bestFit="1" customWidth="1"/>
    <col min="9474" max="9474" width="7.7109375" style="40" customWidth="1"/>
    <col min="9475" max="9483" width="8.7109375" style="40" customWidth="1"/>
    <col min="9484" max="9484" width="7.7109375" style="40" customWidth="1"/>
    <col min="9485" max="9485" width="20.28515625" style="40" bestFit="1" customWidth="1"/>
    <col min="9486" max="9728" width="9.140625" style="40"/>
    <col min="9729" max="9729" width="23.28515625" style="40" bestFit="1" customWidth="1"/>
    <col min="9730" max="9730" width="7.7109375" style="40" customWidth="1"/>
    <col min="9731" max="9739" width="8.7109375" style="40" customWidth="1"/>
    <col min="9740" max="9740" width="7.7109375" style="40" customWidth="1"/>
    <col min="9741" max="9741" width="20.28515625" style="40" bestFit="1" customWidth="1"/>
    <col min="9742" max="9984" width="9.140625" style="40"/>
    <col min="9985" max="9985" width="23.28515625" style="40" bestFit="1" customWidth="1"/>
    <col min="9986" max="9986" width="7.7109375" style="40" customWidth="1"/>
    <col min="9987" max="9995" width="8.7109375" style="40" customWidth="1"/>
    <col min="9996" max="9996" width="7.7109375" style="40" customWidth="1"/>
    <col min="9997" max="9997" width="20.28515625" style="40" bestFit="1" customWidth="1"/>
    <col min="9998" max="10240" width="9.140625" style="40"/>
    <col min="10241" max="10241" width="23.28515625" style="40" bestFit="1" customWidth="1"/>
    <col min="10242" max="10242" width="7.7109375" style="40" customWidth="1"/>
    <col min="10243" max="10251" width="8.7109375" style="40" customWidth="1"/>
    <col min="10252" max="10252" width="7.7109375" style="40" customWidth="1"/>
    <col min="10253" max="10253" width="20.28515625" style="40" bestFit="1" customWidth="1"/>
    <col min="10254" max="10496" width="9.140625" style="40"/>
    <col min="10497" max="10497" width="23.28515625" style="40" bestFit="1" customWidth="1"/>
    <col min="10498" max="10498" width="7.7109375" style="40" customWidth="1"/>
    <col min="10499" max="10507" width="8.7109375" style="40" customWidth="1"/>
    <col min="10508" max="10508" width="7.7109375" style="40" customWidth="1"/>
    <col min="10509" max="10509" width="20.28515625" style="40" bestFit="1" customWidth="1"/>
    <col min="10510" max="10752" width="9.140625" style="40"/>
    <col min="10753" max="10753" width="23.28515625" style="40" bestFit="1" customWidth="1"/>
    <col min="10754" max="10754" width="7.7109375" style="40" customWidth="1"/>
    <col min="10755" max="10763" width="8.7109375" style="40" customWidth="1"/>
    <col min="10764" max="10764" width="7.7109375" style="40" customWidth="1"/>
    <col min="10765" max="10765" width="20.28515625" style="40" bestFit="1" customWidth="1"/>
    <col min="10766" max="11008" width="9.140625" style="40"/>
    <col min="11009" max="11009" width="23.28515625" style="40" bestFit="1" customWidth="1"/>
    <col min="11010" max="11010" width="7.7109375" style="40" customWidth="1"/>
    <col min="11011" max="11019" width="8.7109375" style="40" customWidth="1"/>
    <col min="11020" max="11020" width="7.7109375" style="40" customWidth="1"/>
    <col min="11021" max="11021" width="20.28515625" style="40" bestFit="1" customWidth="1"/>
    <col min="11022" max="11264" width="9.140625" style="40"/>
    <col min="11265" max="11265" width="23.28515625" style="40" bestFit="1" customWidth="1"/>
    <col min="11266" max="11266" width="7.7109375" style="40" customWidth="1"/>
    <col min="11267" max="11275" width="8.7109375" style="40" customWidth="1"/>
    <col min="11276" max="11276" width="7.7109375" style="40" customWidth="1"/>
    <col min="11277" max="11277" width="20.28515625" style="40" bestFit="1" customWidth="1"/>
    <col min="11278" max="11520" width="9.140625" style="40"/>
    <col min="11521" max="11521" width="23.28515625" style="40" bestFit="1" customWidth="1"/>
    <col min="11522" max="11522" width="7.7109375" style="40" customWidth="1"/>
    <col min="11523" max="11531" width="8.7109375" style="40" customWidth="1"/>
    <col min="11532" max="11532" width="7.7109375" style="40" customWidth="1"/>
    <col min="11533" max="11533" width="20.28515625" style="40" bestFit="1" customWidth="1"/>
    <col min="11534" max="11776" width="9.140625" style="40"/>
    <col min="11777" max="11777" width="23.28515625" style="40" bestFit="1" customWidth="1"/>
    <col min="11778" max="11778" width="7.7109375" style="40" customWidth="1"/>
    <col min="11779" max="11787" width="8.7109375" style="40" customWidth="1"/>
    <col min="11788" max="11788" width="7.7109375" style="40" customWidth="1"/>
    <col min="11789" max="11789" width="20.28515625" style="40" bestFit="1" customWidth="1"/>
    <col min="11790" max="12032" width="9.140625" style="40"/>
    <col min="12033" max="12033" width="23.28515625" style="40" bestFit="1" customWidth="1"/>
    <col min="12034" max="12034" width="7.7109375" style="40" customWidth="1"/>
    <col min="12035" max="12043" width="8.7109375" style="40" customWidth="1"/>
    <col min="12044" max="12044" width="7.7109375" style="40" customWidth="1"/>
    <col min="12045" max="12045" width="20.28515625" style="40" bestFit="1" customWidth="1"/>
    <col min="12046" max="12288" width="9.140625" style="40"/>
    <col min="12289" max="12289" width="23.28515625" style="40" bestFit="1" customWidth="1"/>
    <col min="12290" max="12290" width="7.7109375" style="40" customWidth="1"/>
    <col min="12291" max="12299" width="8.7109375" style="40" customWidth="1"/>
    <col min="12300" max="12300" width="7.7109375" style="40" customWidth="1"/>
    <col min="12301" max="12301" width="20.28515625" style="40" bestFit="1" customWidth="1"/>
    <col min="12302" max="12544" width="9.140625" style="40"/>
    <col min="12545" max="12545" width="23.28515625" style="40" bestFit="1" customWidth="1"/>
    <col min="12546" max="12546" width="7.7109375" style="40" customWidth="1"/>
    <col min="12547" max="12555" width="8.7109375" style="40" customWidth="1"/>
    <col min="12556" max="12556" width="7.7109375" style="40" customWidth="1"/>
    <col min="12557" max="12557" width="20.28515625" style="40" bestFit="1" customWidth="1"/>
    <col min="12558" max="12800" width="9.140625" style="40"/>
    <col min="12801" max="12801" width="23.28515625" style="40" bestFit="1" customWidth="1"/>
    <col min="12802" max="12802" width="7.7109375" style="40" customWidth="1"/>
    <col min="12803" max="12811" width="8.7109375" style="40" customWidth="1"/>
    <col min="12812" max="12812" width="7.7109375" style="40" customWidth="1"/>
    <col min="12813" max="12813" width="20.28515625" style="40" bestFit="1" customWidth="1"/>
    <col min="12814" max="13056" width="9.140625" style="40"/>
    <col min="13057" max="13057" width="23.28515625" style="40" bestFit="1" customWidth="1"/>
    <col min="13058" max="13058" width="7.7109375" style="40" customWidth="1"/>
    <col min="13059" max="13067" width="8.7109375" style="40" customWidth="1"/>
    <col min="13068" max="13068" width="7.7109375" style="40" customWidth="1"/>
    <col min="13069" max="13069" width="20.28515625" style="40" bestFit="1" customWidth="1"/>
    <col min="13070" max="13312" width="9.140625" style="40"/>
    <col min="13313" max="13313" width="23.28515625" style="40" bestFit="1" customWidth="1"/>
    <col min="13314" max="13314" width="7.7109375" style="40" customWidth="1"/>
    <col min="13315" max="13323" width="8.7109375" style="40" customWidth="1"/>
    <col min="13324" max="13324" width="7.7109375" style="40" customWidth="1"/>
    <col min="13325" max="13325" width="20.28515625" style="40" bestFit="1" customWidth="1"/>
    <col min="13326" max="13568" width="9.140625" style="40"/>
    <col min="13569" max="13569" width="23.28515625" style="40" bestFit="1" customWidth="1"/>
    <col min="13570" max="13570" width="7.7109375" style="40" customWidth="1"/>
    <col min="13571" max="13579" width="8.7109375" style="40" customWidth="1"/>
    <col min="13580" max="13580" width="7.7109375" style="40" customWidth="1"/>
    <col min="13581" max="13581" width="20.28515625" style="40" bestFit="1" customWidth="1"/>
    <col min="13582" max="13824" width="9.140625" style="40"/>
    <col min="13825" max="13825" width="23.28515625" style="40" bestFit="1" customWidth="1"/>
    <col min="13826" max="13826" width="7.7109375" style="40" customWidth="1"/>
    <col min="13827" max="13835" width="8.7109375" style="40" customWidth="1"/>
    <col min="13836" max="13836" width="7.7109375" style="40" customWidth="1"/>
    <col min="13837" max="13837" width="20.28515625" style="40" bestFit="1" customWidth="1"/>
    <col min="13838" max="14080" width="9.140625" style="40"/>
    <col min="14081" max="14081" width="23.28515625" style="40" bestFit="1" customWidth="1"/>
    <col min="14082" max="14082" width="7.7109375" style="40" customWidth="1"/>
    <col min="14083" max="14091" width="8.7109375" style="40" customWidth="1"/>
    <col min="14092" max="14092" width="7.7109375" style="40" customWidth="1"/>
    <col min="14093" max="14093" width="20.28515625" style="40" bestFit="1" customWidth="1"/>
    <col min="14094" max="14336" width="9.140625" style="40"/>
    <col min="14337" max="14337" width="23.28515625" style="40" bestFit="1" customWidth="1"/>
    <col min="14338" max="14338" width="7.7109375" style="40" customWidth="1"/>
    <col min="14339" max="14347" width="8.7109375" style="40" customWidth="1"/>
    <col min="14348" max="14348" width="7.7109375" style="40" customWidth="1"/>
    <col min="14349" max="14349" width="20.28515625" style="40" bestFit="1" customWidth="1"/>
    <col min="14350" max="14592" width="9.140625" style="40"/>
    <col min="14593" max="14593" width="23.28515625" style="40" bestFit="1" customWidth="1"/>
    <col min="14594" max="14594" width="7.7109375" style="40" customWidth="1"/>
    <col min="14595" max="14603" width="8.7109375" style="40" customWidth="1"/>
    <col min="14604" max="14604" width="7.7109375" style="40" customWidth="1"/>
    <col min="14605" max="14605" width="20.28515625" style="40" bestFit="1" customWidth="1"/>
    <col min="14606" max="14848" width="9.140625" style="40"/>
    <col min="14849" max="14849" width="23.28515625" style="40" bestFit="1" customWidth="1"/>
    <col min="14850" max="14850" width="7.7109375" style="40" customWidth="1"/>
    <col min="14851" max="14859" width="8.7109375" style="40" customWidth="1"/>
    <col min="14860" max="14860" width="7.7109375" style="40" customWidth="1"/>
    <col min="14861" max="14861" width="20.28515625" style="40" bestFit="1" customWidth="1"/>
    <col min="14862" max="15104" width="9.140625" style="40"/>
    <col min="15105" max="15105" width="23.28515625" style="40" bestFit="1" customWidth="1"/>
    <col min="15106" max="15106" width="7.7109375" style="40" customWidth="1"/>
    <col min="15107" max="15115" width="8.7109375" style="40" customWidth="1"/>
    <col min="15116" max="15116" width="7.7109375" style="40" customWidth="1"/>
    <col min="15117" max="15117" width="20.28515625" style="40" bestFit="1" customWidth="1"/>
    <col min="15118" max="15360" width="9.140625" style="40"/>
    <col min="15361" max="15361" width="23.28515625" style="40" bestFit="1" customWidth="1"/>
    <col min="15362" max="15362" width="7.7109375" style="40" customWidth="1"/>
    <col min="15363" max="15371" width="8.7109375" style="40" customWidth="1"/>
    <col min="15372" max="15372" width="7.7109375" style="40" customWidth="1"/>
    <col min="15373" max="15373" width="20.28515625" style="40" bestFit="1" customWidth="1"/>
    <col min="15374" max="15616" width="9.140625" style="40"/>
    <col min="15617" max="15617" width="23.28515625" style="40" bestFit="1" customWidth="1"/>
    <col min="15618" max="15618" width="7.7109375" style="40" customWidth="1"/>
    <col min="15619" max="15627" width="8.7109375" style="40" customWidth="1"/>
    <col min="15628" max="15628" width="7.7109375" style="40" customWidth="1"/>
    <col min="15629" max="15629" width="20.28515625" style="40" bestFit="1" customWidth="1"/>
    <col min="15630" max="15872" width="9.140625" style="40"/>
    <col min="15873" max="15873" width="23.28515625" style="40" bestFit="1" customWidth="1"/>
    <col min="15874" max="15874" width="7.7109375" style="40" customWidth="1"/>
    <col min="15875" max="15883" width="8.7109375" style="40" customWidth="1"/>
    <col min="15884" max="15884" width="7.7109375" style="40" customWidth="1"/>
    <col min="15885" max="15885" width="20.28515625" style="40" bestFit="1" customWidth="1"/>
    <col min="15886" max="16128" width="9.140625" style="40"/>
    <col min="16129" max="16129" width="23.28515625" style="40" bestFit="1" customWidth="1"/>
    <col min="16130" max="16130" width="7.7109375" style="40" customWidth="1"/>
    <col min="16131" max="16139" width="8.7109375" style="40" customWidth="1"/>
    <col min="16140" max="16140" width="7.7109375" style="40" customWidth="1"/>
    <col min="16141" max="16141" width="20.28515625" style="40" bestFit="1" customWidth="1"/>
    <col min="16142" max="16384" width="9.140625" style="40"/>
  </cols>
  <sheetData>
    <row r="1" spans="1:13" ht="27" customHeight="1">
      <c r="A1" s="1183" t="s">
        <v>892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34.5" customHeight="1">
      <c r="A2" s="1184" t="s">
        <v>250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5.75">
      <c r="A4" s="664" t="s">
        <v>251</v>
      </c>
      <c r="B4" s="680"/>
      <c r="C4" s="666"/>
      <c r="D4" s="666"/>
      <c r="E4" s="666"/>
      <c r="F4" s="666"/>
      <c r="G4" s="666"/>
      <c r="H4" s="666"/>
      <c r="I4" s="666"/>
      <c r="J4" s="666"/>
      <c r="K4" s="666"/>
      <c r="L4" s="667"/>
      <c r="M4" s="679" t="s">
        <v>252</v>
      </c>
    </row>
    <row r="5" spans="1:13" ht="30" customHeight="1" thickBot="1">
      <c r="A5" s="1185" t="s">
        <v>132</v>
      </c>
      <c r="B5" s="1193" t="s">
        <v>253</v>
      </c>
      <c r="C5" s="1195" t="s">
        <v>569</v>
      </c>
      <c r="D5" s="1195"/>
      <c r="E5" s="1195"/>
      <c r="F5" s="1196" t="s">
        <v>1117</v>
      </c>
      <c r="G5" s="1196"/>
      <c r="H5" s="1196"/>
      <c r="I5" s="1196" t="s">
        <v>1116</v>
      </c>
      <c r="J5" s="1196"/>
      <c r="K5" s="1196"/>
      <c r="L5" s="1197" t="s">
        <v>255</v>
      </c>
      <c r="M5" s="1190" t="s">
        <v>240</v>
      </c>
    </row>
    <row r="6" spans="1:13" ht="30" customHeight="1" thickTop="1">
      <c r="A6" s="1186"/>
      <c r="B6" s="1194"/>
      <c r="C6" s="111" t="s">
        <v>624</v>
      </c>
      <c r="D6" s="111" t="s">
        <v>1065</v>
      </c>
      <c r="E6" s="111" t="s">
        <v>519</v>
      </c>
      <c r="F6" s="111" t="s">
        <v>625</v>
      </c>
      <c r="G6" s="111" t="s">
        <v>1065</v>
      </c>
      <c r="H6" s="111" t="s">
        <v>519</v>
      </c>
      <c r="I6" s="111" t="s">
        <v>625</v>
      </c>
      <c r="J6" s="111" t="s">
        <v>1065</v>
      </c>
      <c r="K6" s="111" t="s">
        <v>519</v>
      </c>
      <c r="L6" s="1198"/>
      <c r="M6" s="1191"/>
    </row>
    <row r="7" spans="1:13" ht="13.5" thickBot="1">
      <c r="A7" s="1199" t="s">
        <v>53</v>
      </c>
      <c r="B7" s="568" t="s">
        <v>256</v>
      </c>
      <c r="C7" s="463">
        <f>SUM(I7+F7)</f>
        <v>10454</v>
      </c>
      <c r="D7" s="463">
        <f>SUM(J7+G7)</f>
        <v>0</v>
      </c>
      <c r="E7" s="463">
        <f>SUM(K7+H7)</f>
        <v>10454</v>
      </c>
      <c r="F7" s="463">
        <f>H7+G7</f>
        <v>8829</v>
      </c>
      <c r="G7" s="463">
        <v>0</v>
      </c>
      <c r="H7" s="469">
        <v>8829</v>
      </c>
      <c r="I7" s="463">
        <f>K7+J7</f>
        <v>1625</v>
      </c>
      <c r="J7" s="463">
        <v>0</v>
      </c>
      <c r="K7" s="469">
        <v>1625</v>
      </c>
      <c r="L7" s="112" t="s">
        <v>257</v>
      </c>
      <c r="M7" s="1201" t="s">
        <v>54</v>
      </c>
    </row>
    <row r="8" spans="1:13" ht="13.5" thickBot="1">
      <c r="A8" s="1200"/>
      <c r="B8" s="569" t="s">
        <v>258</v>
      </c>
      <c r="C8" s="465">
        <f t="shared" ref="C8:C33" si="0">SUM(I8+F8)</f>
        <v>1</v>
      </c>
      <c r="D8" s="465">
        <f t="shared" ref="D8:E33" si="1">SUM(J8+G8)</f>
        <v>0</v>
      </c>
      <c r="E8" s="465">
        <f t="shared" si="1"/>
        <v>1</v>
      </c>
      <c r="F8" s="465">
        <f t="shared" ref="F8:F33" si="2">H8+G8</f>
        <v>0</v>
      </c>
      <c r="G8" s="463">
        <v>0</v>
      </c>
      <c r="H8" s="470">
        <v>0</v>
      </c>
      <c r="I8" s="465">
        <f t="shared" ref="I8:I33" si="3">K8+J8</f>
        <v>1</v>
      </c>
      <c r="J8" s="463">
        <v>0</v>
      </c>
      <c r="K8" s="470">
        <v>1</v>
      </c>
      <c r="L8" s="113" t="s">
        <v>259</v>
      </c>
      <c r="M8" s="1202"/>
    </row>
    <row r="9" spans="1:13" ht="13.5" thickBot="1">
      <c r="A9" s="1200"/>
      <c r="B9" s="569" t="s">
        <v>66</v>
      </c>
      <c r="C9" s="465">
        <f t="shared" si="0"/>
        <v>10455</v>
      </c>
      <c r="D9" s="465">
        <f t="shared" si="1"/>
        <v>0</v>
      </c>
      <c r="E9" s="465">
        <f t="shared" si="1"/>
        <v>10455</v>
      </c>
      <c r="F9" s="465">
        <f t="shared" si="2"/>
        <v>8829</v>
      </c>
      <c r="G9" s="465">
        <v>0</v>
      </c>
      <c r="H9" s="471">
        <f>SUM(H7:H8)</f>
        <v>8829</v>
      </c>
      <c r="I9" s="465">
        <f t="shared" si="3"/>
        <v>1626</v>
      </c>
      <c r="J9" s="465">
        <v>0</v>
      </c>
      <c r="K9" s="471">
        <f>SUM(K7:K8)</f>
        <v>1626</v>
      </c>
      <c r="L9" s="113" t="s">
        <v>67</v>
      </c>
      <c r="M9" s="1202"/>
    </row>
    <row r="10" spans="1:13" ht="13.5" thickBot="1">
      <c r="A10" s="1203" t="s">
        <v>55</v>
      </c>
      <c r="B10" s="570" t="s">
        <v>256</v>
      </c>
      <c r="C10" s="464">
        <f t="shared" si="0"/>
        <v>9829</v>
      </c>
      <c r="D10" s="464">
        <f t="shared" si="1"/>
        <v>0</v>
      </c>
      <c r="E10" s="464">
        <f t="shared" si="1"/>
        <v>9829</v>
      </c>
      <c r="F10" s="464">
        <f t="shared" si="2"/>
        <v>5985</v>
      </c>
      <c r="G10" s="464">
        <v>0</v>
      </c>
      <c r="H10" s="472">
        <v>5985</v>
      </c>
      <c r="I10" s="464">
        <f t="shared" si="3"/>
        <v>3844</v>
      </c>
      <c r="J10" s="464">
        <v>0</v>
      </c>
      <c r="K10" s="472">
        <v>3844</v>
      </c>
      <c r="L10" s="114" t="s">
        <v>257</v>
      </c>
      <c r="M10" s="1204" t="s">
        <v>56</v>
      </c>
    </row>
    <row r="11" spans="1:13" ht="13.5" thickBot="1">
      <c r="A11" s="1203"/>
      <c r="B11" s="570" t="s">
        <v>258</v>
      </c>
      <c r="C11" s="464">
        <f t="shared" si="0"/>
        <v>0</v>
      </c>
      <c r="D11" s="464">
        <f t="shared" si="1"/>
        <v>0</v>
      </c>
      <c r="E11" s="464">
        <f t="shared" si="1"/>
        <v>0</v>
      </c>
      <c r="F11" s="464">
        <f t="shared" si="2"/>
        <v>0</v>
      </c>
      <c r="G11" s="464">
        <v>0</v>
      </c>
      <c r="H11" s="472">
        <v>0</v>
      </c>
      <c r="I11" s="464">
        <f t="shared" si="3"/>
        <v>0</v>
      </c>
      <c r="J11" s="464">
        <v>0</v>
      </c>
      <c r="K11" s="472">
        <v>0</v>
      </c>
      <c r="L11" s="114" t="s">
        <v>259</v>
      </c>
      <c r="M11" s="1204"/>
    </row>
    <row r="12" spans="1:13" ht="13.5" thickBot="1">
      <c r="A12" s="1203"/>
      <c r="B12" s="570" t="s">
        <v>66</v>
      </c>
      <c r="C12" s="464">
        <f t="shared" si="0"/>
        <v>9829</v>
      </c>
      <c r="D12" s="464">
        <f t="shared" si="1"/>
        <v>0</v>
      </c>
      <c r="E12" s="464">
        <f t="shared" si="1"/>
        <v>9829</v>
      </c>
      <c r="F12" s="464">
        <f t="shared" si="2"/>
        <v>5985</v>
      </c>
      <c r="G12" s="464">
        <v>0</v>
      </c>
      <c r="H12" s="473">
        <f>SUM(H10:H11)</f>
        <v>5985</v>
      </c>
      <c r="I12" s="464">
        <f t="shared" si="3"/>
        <v>3844</v>
      </c>
      <c r="J12" s="464">
        <v>0</v>
      </c>
      <c r="K12" s="473">
        <f>SUM(K10:K11)</f>
        <v>3844</v>
      </c>
      <c r="L12" s="114" t="s">
        <v>67</v>
      </c>
      <c r="M12" s="1204"/>
    </row>
    <row r="13" spans="1:13" ht="13.5" thickBot="1">
      <c r="A13" s="1200" t="s">
        <v>57</v>
      </c>
      <c r="B13" s="569" t="s">
        <v>256</v>
      </c>
      <c r="C13" s="465">
        <f t="shared" si="0"/>
        <v>1421</v>
      </c>
      <c r="D13" s="465">
        <f t="shared" si="1"/>
        <v>0</v>
      </c>
      <c r="E13" s="465">
        <f t="shared" si="1"/>
        <v>1421</v>
      </c>
      <c r="F13" s="465">
        <f t="shared" si="2"/>
        <v>982</v>
      </c>
      <c r="G13" s="465">
        <v>0</v>
      </c>
      <c r="H13" s="470">
        <v>982</v>
      </c>
      <c r="I13" s="465">
        <f t="shared" si="3"/>
        <v>439</v>
      </c>
      <c r="J13" s="465">
        <v>0</v>
      </c>
      <c r="K13" s="470">
        <v>439</v>
      </c>
      <c r="L13" s="113" t="s">
        <v>257</v>
      </c>
      <c r="M13" s="1202" t="s">
        <v>58</v>
      </c>
    </row>
    <row r="14" spans="1:13" ht="13.5" thickBot="1">
      <c r="A14" s="1200"/>
      <c r="B14" s="569" t="s">
        <v>258</v>
      </c>
      <c r="C14" s="465">
        <f t="shared" si="0"/>
        <v>2</v>
      </c>
      <c r="D14" s="465">
        <f t="shared" si="1"/>
        <v>0</v>
      </c>
      <c r="E14" s="465">
        <f t="shared" si="1"/>
        <v>2</v>
      </c>
      <c r="F14" s="465">
        <f t="shared" si="2"/>
        <v>1</v>
      </c>
      <c r="G14" s="465">
        <v>0</v>
      </c>
      <c r="H14" s="470">
        <v>1</v>
      </c>
      <c r="I14" s="465">
        <f t="shared" si="3"/>
        <v>1</v>
      </c>
      <c r="J14" s="465">
        <v>0</v>
      </c>
      <c r="K14" s="470">
        <v>1</v>
      </c>
      <c r="L14" s="113" t="s">
        <v>259</v>
      </c>
      <c r="M14" s="1202"/>
    </row>
    <row r="15" spans="1:13" ht="13.5" thickBot="1">
      <c r="A15" s="1200"/>
      <c r="B15" s="569" t="s">
        <v>66</v>
      </c>
      <c r="C15" s="465">
        <f t="shared" si="0"/>
        <v>1423</v>
      </c>
      <c r="D15" s="465">
        <f t="shared" si="1"/>
        <v>0</v>
      </c>
      <c r="E15" s="465">
        <f t="shared" si="1"/>
        <v>1423</v>
      </c>
      <c r="F15" s="465">
        <f t="shared" si="2"/>
        <v>983</v>
      </c>
      <c r="G15" s="465">
        <v>0</v>
      </c>
      <c r="H15" s="471">
        <f>SUM(H13:H14)</f>
        <v>983</v>
      </c>
      <c r="I15" s="465">
        <f t="shared" si="3"/>
        <v>440</v>
      </c>
      <c r="J15" s="465">
        <v>0</v>
      </c>
      <c r="K15" s="471">
        <f>SUM(K13:K14)</f>
        <v>440</v>
      </c>
      <c r="L15" s="113" t="s">
        <v>67</v>
      </c>
      <c r="M15" s="1202"/>
    </row>
    <row r="16" spans="1:13" ht="13.5" thickBot="1">
      <c r="A16" s="1203" t="s">
        <v>59</v>
      </c>
      <c r="B16" s="570" t="s">
        <v>256</v>
      </c>
      <c r="C16" s="464">
        <f t="shared" si="0"/>
        <v>1518</v>
      </c>
      <c r="D16" s="464">
        <f t="shared" si="1"/>
        <v>0</v>
      </c>
      <c r="E16" s="464">
        <f t="shared" si="1"/>
        <v>1518</v>
      </c>
      <c r="F16" s="464">
        <f t="shared" si="2"/>
        <v>892</v>
      </c>
      <c r="G16" s="464">
        <v>0</v>
      </c>
      <c r="H16" s="472">
        <v>892</v>
      </c>
      <c r="I16" s="464">
        <f t="shared" si="3"/>
        <v>626</v>
      </c>
      <c r="J16" s="464">
        <v>0</v>
      </c>
      <c r="K16" s="472">
        <v>626</v>
      </c>
      <c r="L16" s="114" t="s">
        <v>257</v>
      </c>
      <c r="M16" s="1204" t="s">
        <v>1064</v>
      </c>
    </row>
    <row r="17" spans="1:13" ht="13.5" thickBot="1">
      <c r="A17" s="1203"/>
      <c r="B17" s="570" t="s">
        <v>258</v>
      </c>
      <c r="C17" s="464">
        <f t="shared" si="0"/>
        <v>0</v>
      </c>
      <c r="D17" s="464">
        <f t="shared" si="1"/>
        <v>0</v>
      </c>
      <c r="E17" s="464">
        <f t="shared" si="1"/>
        <v>0</v>
      </c>
      <c r="F17" s="464">
        <f t="shared" si="2"/>
        <v>0</v>
      </c>
      <c r="G17" s="464">
        <v>0</v>
      </c>
      <c r="H17" s="472">
        <v>0</v>
      </c>
      <c r="I17" s="464">
        <f t="shared" si="3"/>
        <v>0</v>
      </c>
      <c r="J17" s="464">
        <v>0</v>
      </c>
      <c r="K17" s="472">
        <v>0</v>
      </c>
      <c r="L17" s="114" t="s">
        <v>259</v>
      </c>
      <c r="M17" s="1204"/>
    </row>
    <row r="18" spans="1:13" ht="13.5" thickBot="1">
      <c r="A18" s="1203"/>
      <c r="B18" s="570" t="s">
        <v>66</v>
      </c>
      <c r="C18" s="464">
        <f t="shared" si="0"/>
        <v>1518</v>
      </c>
      <c r="D18" s="464">
        <f t="shared" si="1"/>
        <v>0</v>
      </c>
      <c r="E18" s="464">
        <f t="shared" si="1"/>
        <v>1518</v>
      </c>
      <c r="F18" s="464">
        <f t="shared" si="2"/>
        <v>892</v>
      </c>
      <c r="G18" s="464">
        <v>0</v>
      </c>
      <c r="H18" s="473">
        <f>SUM(H16:H17)</f>
        <v>892</v>
      </c>
      <c r="I18" s="464">
        <f t="shared" si="3"/>
        <v>626</v>
      </c>
      <c r="J18" s="464">
        <v>0</v>
      </c>
      <c r="K18" s="473">
        <f>SUM(K16:K17)</f>
        <v>626</v>
      </c>
      <c r="L18" s="114" t="s">
        <v>67</v>
      </c>
      <c r="M18" s="1204"/>
    </row>
    <row r="19" spans="1:13" ht="13.5" thickBot="1">
      <c r="A19" s="1200" t="s">
        <v>61</v>
      </c>
      <c r="B19" s="569" t="s">
        <v>256</v>
      </c>
      <c r="C19" s="465">
        <f t="shared" si="0"/>
        <v>1021</v>
      </c>
      <c r="D19" s="465">
        <f t="shared" si="1"/>
        <v>0</v>
      </c>
      <c r="E19" s="465">
        <f t="shared" si="1"/>
        <v>1021</v>
      </c>
      <c r="F19" s="465">
        <f t="shared" si="2"/>
        <v>670</v>
      </c>
      <c r="G19" s="465">
        <v>0</v>
      </c>
      <c r="H19" s="470">
        <v>670</v>
      </c>
      <c r="I19" s="465">
        <f t="shared" si="3"/>
        <v>351</v>
      </c>
      <c r="J19" s="465">
        <v>0</v>
      </c>
      <c r="K19" s="470">
        <v>351</v>
      </c>
      <c r="L19" s="113" t="s">
        <v>257</v>
      </c>
      <c r="M19" s="1202" t="s">
        <v>62</v>
      </c>
    </row>
    <row r="20" spans="1:13" ht="13.5" thickBot="1">
      <c r="A20" s="1200"/>
      <c r="B20" s="569" t="s">
        <v>258</v>
      </c>
      <c r="C20" s="465">
        <f t="shared" si="0"/>
        <v>0</v>
      </c>
      <c r="D20" s="465">
        <f t="shared" si="1"/>
        <v>0</v>
      </c>
      <c r="E20" s="465">
        <f t="shared" si="1"/>
        <v>0</v>
      </c>
      <c r="F20" s="465">
        <f t="shared" si="2"/>
        <v>0</v>
      </c>
      <c r="G20" s="465">
        <v>0</v>
      </c>
      <c r="H20" s="470">
        <v>0</v>
      </c>
      <c r="I20" s="465">
        <f t="shared" si="3"/>
        <v>0</v>
      </c>
      <c r="J20" s="465">
        <v>0</v>
      </c>
      <c r="K20" s="470">
        <v>0</v>
      </c>
      <c r="L20" s="113" t="s">
        <v>259</v>
      </c>
      <c r="M20" s="1202"/>
    </row>
    <row r="21" spans="1:13" ht="13.5" thickBot="1">
      <c r="A21" s="1200"/>
      <c r="B21" s="569" t="s">
        <v>66</v>
      </c>
      <c r="C21" s="465">
        <f t="shared" si="0"/>
        <v>1021</v>
      </c>
      <c r="D21" s="465">
        <f t="shared" si="1"/>
        <v>0</v>
      </c>
      <c r="E21" s="465">
        <f t="shared" si="1"/>
        <v>1021</v>
      </c>
      <c r="F21" s="465">
        <f t="shared" si="2"/>
        <v>670</v>
      </c>
      <c r="G21" s="465">
        <v>0</v>
      </c>
      <c r="H21" s="471">
        <f>SUM(H19:H20)</f>
        <v>670</v>
      </c>
      <c r="I21" s="465">
        <f t="shared" si="3"/>
        <v>351</v>
      </c>
      <c r="J21" s="465">
        <v>0</v>
      </c>
      <c r="K21" s="471">
        <f>SUM(K19:K20)</f>
        <v>351</v>
      </c>
      <c r="L21" s="113" t="s">
        <v>67</v>
      </c>
      <c r="M21" s="1202"/>
    </row>
    <row r="22" spans="1:13" ht="13.5" thickBot="1">
      <c r="A22" s="1203" t="s">
        <v>63</v>
      </c>
      <c r="B22" s="570" t="s">
        <v>256</v>
      </c>
      <c r="C22" s="464">
        <f t="shared" si="0"/>
        <v>125</v>
      </c>
      <c r="D22" s="464">
        <f t="shared" si="1"/>
        <v>0</v>
      </c>
      <c r="E22" s="464">
        <f t="shared" si="1"/>
        <v>125</v>
      </c>
      <c r="F22" s="464">
        <f t="shared" si="2"/>
        <v>71</v>
      </c>
      <c r="G22" s="464">
        <v>0</v>
      </c>
      <c r="H22" s="472">
        <v>71</v>
      </c>
      <c r="I22" s="464">
        <f t="shared" si="3"/>
        <v>54</v>
      </c>
      <c r="J22" s="464">
        <v>0</v>
      </c>
      <c r="K22" s="472">
        <v>54</v>
      </c>
      <c r="L22" s="114" t="s">
        <v>257</v>
      </c>
      <c r="M22" s="1204" t="s">
        <v>64</v>
      </c>
    </row>
    <row r="23" spans="1:13" ht="13.5" thickBot="1">
      <c r="A23" s="1203"/>
      <c r="B23" s="570" t="s">
        <v>258</v>
      </c>
      <c r="C23" s="464">
        <f t="shared" si="0"/>
        <v>0</v>
      </c>
      <c r="D23" s="464">
        <f t="shared" si="1"/>
        <v>0</v>
      </c>
      <c r="E23" s="464">
        <f t="shared" si="1"/>
        <v>0</v>
      </c>
      <c r="F23" s="464">
        <f t="shared" si="2"/>
        <v>0</v>
      </c>
      <c r="G23" s="464">
        <v>0</v>
      </c>
      <c r="H23" s="472">
        <v>0</v>
      </c>
      <c r="I23" s="464">
        <f t="shared" si="3"/>
        <v>0</v>
      </c>
      <c r="J23" s="464">
        <v>0</v>
      </c>
      <c r="K23" s="472">
        <v>0</v>
      </c>
      <c r="L23" s="114" t="s">
        <v>259</v>
      </c>
      <c r="M23" s="1204"/>
    </row>
    <row r="24" spans="1:13" ht="13.5" thickBot="1">
      <c r="A24" s="1203"/>
      <c r="B24" s="570" t="s">
        <v>66</v>
      </c>
      <c r="C24" s="464">
        <f t="shared" si="0"/>
        <v>125</v>
      </c>
      <c r="D24" s="464">
        <f t="shared" si="1"/>
        <v>0</v>
      </c>
      <c r="E24" s="464">
        <f t="shared" si="1"/>
        <v>125</v>
      </c>
      <c r="F24" s="464">
        <f t="shared" si="2"/>
        <v>71</v>
      </c>
      <c r="G24" s="464">
        <v>0</v>
      </c>
      <c r="H24" s="473">
        <f>SUM(H22:H23)</f>
        <v>71</v>
      </c>
      <c r="I24" s="464">
        <f t="shared" si="3"/>
        <v>54</v>
      </c>
      <c r="J24" s="464">
        <v>0</v>
      </c>
      <c r="K24" s="473">
        <f>SUM(K22:K23)</f>
        <v>54</v>
      </c>
      <c r="L24" s="114" t="s">
        <v>67</v>
      </c>
      <c r="M24" s="1204"/>
    </row>
    <row r="25" spans="1:13" ht="13.5" thickBot="1">
      <c r="A25" s="1200" t="s">
        <v>890</v>
      </c>
      <c r="B25" s="569" t="s">
        <v>256</v>
      </c>
      <c r="C25" s="465">
        <f t="shared" si="0"/>
        <v>559</v>
      </c>
      <c r="D25" s="465">
        <f t="shared" si="1"/>
        <v>0</v>
      </c>
      <c r="E25" s="465">
        <f t="shared" si="1"/>
        <v>559</v>
      </c>
      <c r="F25" s="465">
        <f t="shared" si="2"/>
        <v>283</v>
      </c>
      <c r="G25" s="465">
        <v>0</v>
      </c>
      <c r="H25" s="470">
        <v>283</v>
      </c>
      <c r="I25" s="465">
        <f t="shared" si="3"/>
        <v>276</v>
      </c>
      <c r="J25" s="465">
        <v>0</v>
      </c>
      <c r="K25" s="470">
        <v>276</v>
      </c>
      <c r="L25" s="113" t="s">
        <v>257</v>
      </c>
      <c r="M25" s="1202" t="s">
        <v>65</v>
      </c>
    </row>
    <row r="26" spans="1:13" ht="13.5" thickBot="1">
      <c r="A26" s="1200"/>
      <c r="B26" s="569" t="s">
        <v>258</v>
      </c>
      <c r="C26" s="465">
        <f t="shared" si="0"/>
        <v>0</v>
      </c>
      <c r="D26" s="465">
        <f t="shared" si="1"/>
        <v>0</v>
      </c>
      <c r="E26" s="465">
        <f t="shared" si="1"/>
        <v>0</v>
      </c>
      <c r="F26" s="465">
        <f t="shared" si="2"/>
        <v>0</v>
      </c>
      <c r="G26" s="465">
        <v>0</v>
      </c>
      <c r="H26" s="470">
        <v>0</v>
      </c>
      <c r="I26" s="465">
        <f t="shared" si="3"/>
        <v>0</v>
      </c>
      <c r="J26" s="465">
        <v>0</v>
      </c>
      <c r="K26" s="470">
        <v>0</v>
      </c>
      <c r="L26" s="113" t="s">
        <v>259</v>
      </c>
      <c r="M26" s="1202"/>
    </row>
    <row r="27" spans="1:13" ht="13.5" thickBot="1">
      <c r="A27" s="1200"/>
      <c r="B27" s="569" t="s">
        <v>66</v>
      </c>
      <c r="C27" s="465">
        <f t="shared" si="0"/>
        <v>559</v>
      </c>
      <c r="D27" s="465">
        <f t="shared" si="1"/>
        <v>0</v>
      </c>
      <c r="E27" s="465">
        <f t="shared" si="1"/>
        <v>559</v>
      </c>
      <c r="F27" s="465">
        <f t="shared" si="2"/>
        <v>283</v>
      </c>
      <c r="G27" s="465">
        <v>0</v>
      </c>
      <c r="H27" s="471">
        <f>SUM(H25:H26)</f>
        <v>283</v>
      </c>
      <c r="I27" s="465">
        <f t="shared" si="3"/>
        <v>276</v>
      </c>
      <c r="J27" s="465">
        <v>0</v>
      </c>
      <c r="K27" s="471">
        <f>SUM(K25:K26)</f>
        <v>276</v>
      </c>
      <c r="L27" s="113" t="s">
        <v>67</v>
      </c>
      <c r="M27" s="1202"/>
    </row>
    <row r="28" spans="1:13" ht="13.5" thickBot="1">
      <c r="A28" s="1203" t="s">
        <v>1085</v>
      </c>
      <c r="B28" s="570" t="s">
        <v>256</v>
      </c>
      <c r="C28" s="464">
        <f t="shared" ref="C28:E30" si="4">SUM(I28+F28)</f>
        <v>1635</v>
      </c>
      <c r="D28" s="464">
        <f t="shared" si="4"/>
        <v>0</v>
      </c>
      <c r="E28" s="464">
        <f t="shared" si="4"/>
        <v>1635</v>
      </c>
      <c r="F28" s="464">
        <f>H28+G28</f>
        <v>1165</v>
      </c>
      <c r="G28" s="464">
        <v>0</v>
      </c>
      <c r="H28" s="472">
        <v>1165</v>
      </c>
      <c r="I28" s="464">
        <f>K28+J28</f>
        <v>470</v>
      </c>
      <c r="J28" s="464">
        <v>0</v>
      </c>
      <c r="K28" s="472">
        <v>470</v>
      </c>
      <c r="L28" s="114" t="s">
        <v>257</v>
      </c>
      <c r="M28" s="1204" t="s">
        <v>1084</v>
      </c>
    </row>
    <row r="29" spans="1:13" ht="13.5" thickBot="1">
      <c r="A29" s="1203"/>
      <c r="B29" s="570" t="s">
        <v>258</v>
      </c>
      <c r="C29" s="464">
        <f t="shared" si="4"/>
        <v>0</v>
      </c>
      <c r="D29" s="464">
        <f t="shared" si="4"/>
        <v>0</v>
      </c>
      <c r="E29" s="464">
        <f t="shared" si="4"/>
        <v>0</v>
      </c>
      <c r="F29" s="464">
        <f>H29+G29</f>
        <v>0</v>
      </c>
      <c r="G29" s="464">
        <v>0</v>
      </c>
      <c r="H29" s="472">
        <v>0</v>
      </c>
      <c r="I29" s="464">
        <f>K29+J29</f>
        <v>0</v>
      </c>
      <c r="J29" s="464">
        <v>0</v>
      </c>
      <c r="K29" s="472">
        <v>0</v>
      </c>
      <c r="L29" s="114" t="s">
        <v>259</v>
      </c>
      <c r="M29" s="1204"/>
    </row>
    <row r="30" spans="1:13" ht="13.5" thickBot="1">
      <c r="A30" s="1203"/>
      <c r="B30" s="570" t="s">
        <v>66</v>
      </c>
      <c r="C30" s="464">
        <f t="shared" si="4"/>
        <v>1635</v>
      </c>
      <c r="D30" s="464">
        <f t="shared" si="4"/>
        <v>0</v>
      </c>
      <c r="E30" s="464">
        <f t="shared" si="4"/>
        <v>1635</v>
      </c>
      <c r="F30" s="464">
        <f>H30+G30</f>
        <v>1165</v>
      </c>
      <c r="G30" s="464">
        <v>0</v>
      </c>
      <c r="H30" s="473">
        <f>SUM(H28:H29)</f>
        <v>1165</v>
      </c>
      <c r="I30" s="464">
        <f>K30+J30</f>
        <v>470</v>
      </c>
      <c r="J30" s="464">
        <v>0</v>
      </c>
      <c r="K30" s="473">
        <f>SUM(K28:K29)</f>
        <v>470</v>
      </c>
      <c r="L30" s="114" t="s">
        <v>67</v>
      </c>
      <c r="M30" s="1204"/>
    </row>
    <row r="31" spans="1:13" ht="13.5" thickBot="1">
      <c r="A31" s="1200" t="s">
        <v>888</v>
      </c>
      <c r="B31" s="569" t="s">
        <v>256</v>
      </c>
      <c r="C31" s="465">
        <f t="shared" si="0"/>
        <v>251</v>
      </c>
      <c r="D31" s="465">
        <f t="shared" si="1"/>
        <v>0</v>
      </c>
      <c r="E31" s="465">
        <f t="shared" si="1"/>
        <v>251</v>
      </c>
      <c r="F31" s="465">
        <f t="shared" si="2"/>
        <v>0</v>
      </c>
      <c r="G31" s="465">
        <v>0</v>
      </c>
      <c r="H31" s="470">
        <v>0</v>
      </c>
      <c r="I31" s="465">
        <f t="shared" si="3"/>
        <v>251</v>
      </c>
      <c r="J31" s="465">
        <v>0</v>
      </c>
      <c r="K31" s="470">
        <v>251</v>
      </c>
      <c r="L31" s="113" t="s">
        <v>257</v>
      </c>
      <c r="M31" s="1202" t="s">
        <v>238</v>
      </c>
    </row>
    <row r="32" spans="1:13" ht="13.5" thickBot="1">
      <c r="A32" s="1200"/>
      <c r="B32" s="569" t="s">
        <v>258</v>
      </c>
      <c r="C32" s="465">
        <f t="shared" si="0"/>
        <v>0</v>
      </c>
      <c r="D32" s="465">
        <f t="shared" si="1"/>
        <v>0</v>
      </c>
      <c r="E32" s="465">
        <f t="shared" si="1"/>
        <v>0</v>
      </c>
      <c r="F32" s="465">
        <f t="shared" si="2"/>
        <v>0</v>
      </c>
      <c r="G32" s="465">
        <v>0</v>
      </c>
      <c r="H32" s="470">
        <v>0</v>
      </c>
      <c r="I32" s="465">
        <f t="shared" si="3"/>
        <v>0</v>
      </c>
      <c r="J32" s="465">
        <v>0</v>
      </c>
      <c r="K32" s="470">
        <v>0</v>
      </c>
      <c r="L32" s="113" t="s">
        <v>259</v>
      </c>
      <c r="M32" s="1202"/>
    </row>
    <row r="33" spans="1:13" ht="12.75">
      <c r="A33" s="1205"/>
      <c r="B33" s="869" t="s">
        <v>66</v>
      </c>
      <c r="C33" s="476">
        <f t="shared" si="0"/>
        <v>251</v>
      </c>
      <c r="D33" s="476">
        <f t="shared" si="1"/>
        <v>0</v>
      </c>
      <c r="E33" s="476">
        <f t="shared" si="1"/>
        <v>251</v>
      </c>
      <c r="F33" s="476">
        <f t="shared" si="2"/>
        <v>0</v>
      </c>
      <c r="G33" s="476">
        <v>0</v>
      </c>
      <c r="H33" s="870">
        <f>SUM(H31:H32)</f>
        <v>0</v>
      </c>
      <c r="I33" s="476">
        <f t="shared" si="3"/>
        <v>251</v>
      </c>
      <c r="J33" s="476">
        <v>0</v>
      </c>
      <c r="K33" s="870">
        <f>SUM(K31:K32)</f>
        <v>251</v>
      </c>
      <c r="L33" s="871" t="s">
        <v>67</v>
      </c>
      <c r="M33" s="1206"/>
    </row>
    <row r="34" spans="1:13" ht="18" customHeight="1" thickBot="1">
      <c r="A34" s="1207" t="s">
        <v>66</v>
      </c>
      <c r="B34" s="919" t="s">
        <v>256</v>
      </c>
      <c r="C34" s="920">
        <f t="shared" ref="C34:J36" si="5">C7+C10+C13+C16+C19+C22+C25+C28+C31</f>
        <v>26813</v>
      </c>
      <c r="D34" s="920">
        <f t="shared" si="5"/>
        <v>0</v>
      </c>
      <c r="E34" s="920">
        <f t="shared" si="5"/>
        <v>26813</v>
      </c>
      <c r="F34" s="920">
        <f t="shared" si="5"/>
        <v>18877</v>
      </c>
      <c r="G34" s="920">
        <f t="shared" si="5"/>
        <v>0</v>
      </c>
      <c r="H34" s="920">
        <f t="shared" si="5"/>
        <v>18877</v>
      </c>
      <c r="I34" s="920">
        <f t="shared" si="5"/>
        <v>7936</v>
      </c>
      <c r="J34" s="920">
        <f t="shared" si="5"/>
        <v>0</v>
      </c>
      <c r="K34" s="920">
        <f>K7+K10+K13+K16+K19+K22+K25+K28+K31</f>
        <v>7936</v>
      </c>
      <c r="L34" s="921" t="s">
        <v>257</v>
      </c>
      <c r="M34" s="1210" t="s">
        <v>67</v>
      </c>
    </row>
    <row r="35" spans="1:13" ht="18" customHeight="1" thickBot="1">
      <c r="A35" s="1208"/>
      <c r="B35" s="865" t="s">
        <v>258</v>
      </c>
      <c r="C35" s="864">
        <f t="shared" si="5"/>
        <v>3</v>
      </c>
      <c r="D35" s="864">
        <f t="shared" si="5"/>
        <v>0</v>
      </c>
      <c r="E35" s="864">
        <f t="shared" si="5"/>
        <v>3</v>
      </c>
      <c r="F35" s="864">
        <f t="shared" si="5"/>
        <v>1</v>
      </c>
      <c r="G35" s="864">
        <f t="shared" si="5"/>
        <v>0</v>
      </c>
      <c r="H35" s="864">
        <f t="shared" si="5"/>
        <v>1</v>
      </c>
      <c r="I35" s="864">
        <f t="shared" si="5"/>
        <v>2</v>
      </c>
      <c r="J35" s="864">
        <f t="shared" si="5"/>
        <v>0</v>
      </c>
      <c r="K35" s="864">
        <f>K8+K11+K14+K17+K20+K23+K26+K29+K32</f>
        <v>2</v>
      </c>
      <c r="L35" s="866" t="s">
        <v>259</v>
      </c>
      <c r="M35" s="1211"/>
    </row>
    <row r="36" spans="1:13" ht="18" customHeight="1">
      <c r="A36" s="1209"/>
      <c r="B36" s="867" t="s">
        <v>260</v>
      </c>
      <c r="C36" s="922">
        <f t="shared" si="5"/>
        <v>26816</v>
      </c>
      <c r="D36" s="922">
        <f t="shared" si="5"/>
        <v>0</v>
      </c>
      <c r="E36" s="922">
        <f t="shared" si="5"/>
        <v>26816</v>
      </c>
      <c r="F36" s="922">
        <f t="shared" si="5"/>
        <v>18878</v>
      </c>
      <c r="G36" s="922">
        <f t="shared" si="5"/>
        <v>0</v>
      </c>
      <c r="H36" s="922">
        <f t="shared" si="5"/>
        <v>18878</v>
      </c>
      <c r="I36" s="922">
        <f t="shared" si="5"/>
        <v>7938</v>
      </c>
      <c r="J36" s="922">
        <f t="shared" si="5"/>
        <v>0</v>
      </c>
      <c r="K36" s="922">
        <f>K9+K12+K15+K18+K21+K24+K27+K30+K33</f>
        <v>7938</v>
      </c>
      <c r="L36" s="868" t="s">
        <v>261</v>
      </c>
      <c r="M36" s="1212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view="pageBreakPreview" topLeftCell="A4" zoomScaleNormal="100" zoomScaleSheetLayoutView="100" workbookViewId="0">
      <selection activeCell="F8" sqref="F8"/>
    </sheetView>
  </sheetViews>
  <sheetFormatPr defaultRowHeight="15"/>
  <cols>
    <col min="1" max="1" width="14.28515625" style="3" customWidth="1"/>
    <col min="2" max="2" width="8.28515625" style="3" customWidth="1"/>
    <col min="3" max="3" width="9.5703125" style="3" customWidth="1"/>
    <col min="4" max="4" width="9.28515625" style="3" customWidth="1"/>
    <col min="5" max="8" width="8.140625" style="3" customWidth="1"/>
    <col min="9" max="9" width="8.42578125" style="3" customWidth="1"/>
    <col min="10" max="12" width="8.140625" style="3" customWidth="1"/>
    <col min="13" max="13" width="8.42578125" style="3" customWidth="1"/>
    <col min="14" max="16" width="8.140625" style="3" customWidth="1"/>
    <col min="17" max="17" width="11.425781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0.25">
      <c r="A1" s="1146" t="s">
        <v>893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146"/>
    </row>
    <row r="2" spans="1:17" ht="15.75">
      <c r="A2" s="1147" t="s">
        <v>679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</row>
    <row r="3" spans="1:17" ht="15.75">
      <c r="A3" s="1147" t="s">
        <v>1130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</row>
    <row r="4" spans="1:17" ht="15.75">
      <c r="A4" s="664" t="s">
        <v>262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  <c r="Q4" s="679" t="s">
        <v>263</v>
      </c>
    </row>
    <row r="5" spans="1:17" ht="22.15" customHeight="1">
      <c r="A5" s="1213" t="s">
        <v>120</v>
      </c>
      <c r="B5" s="1220">
        <v>2016</v>
      </c>
      <c r="C5" s="1143"/>
      <c r="D5" s="1143"/>
      <c r="E5" s="1220">
        <v>2015</v>
      </c>
      <c r="F5" s="1143"/>
      <c r="G5" s="1143"/>
      <c r="H5" s="1220">
        <v>2014</v>
      </c>
      <c r="I5" s="1143"/>
      <c r="J5" s="1143"/>
      <c r="K5" s="1220">
        <v>2013</v>
      </c>
      <c r="L5" s="1143"/>
      <c r="M5" s="1143"/>
      <c r="N5" s="1215">
        <v>2012</v>
      </c>
      <c r="O5" s="1216"/>
      <c r="P5" s="1217"/>
      <c r="Q5" s="1218" t="s">
        <v>121</v>
      </c>
    </row>
    <row r="6" spans="1:17" ht="24.75">
      <c r="A6" s="1214"/>
      <c r="B6" s="111" t="s">
        <v>620</v>
      </c>
      <c r="C6" s="111" t="s">
        <v>1067</v>
      </c>
      <c r="D6" s="111" t="s">
        <v>497</v>
      </c>
      <c r="E6" s="111" t="s">
        <v>620</v>
      </c>
      <c r="F6" s="111" t="s">
        <v>1067</v>
      </c>
      <c r="G6" s="111" t="s">
        <v>497</v>
      </c>
      <c r="H6" s="111" t="s">
        <v>620</v>
      </c>
      <c r="I6" s="111" t="s">
        <v>1067</v>
      </c>
      <c r="J6" s="111" t="s">
        <v>497</v>
      </c>
      <c r="K6" s="111" t="s">
        <v>620</v>
      </c>
      <c r="L6" s="111" t="s">
        <v>1067</v>
      </c>
      <c r="M6" s="111" t="s">
        <v>497</v>
      </c>
      <c r="N6" s="111" t="s">
        <v>620</v>
      </c>
      <c r="O6" s="111" t="s">
        <v>1067</v>
      </c>
      <c r="P6" s="111" t="s">
        <v>497</v>
      </c>
      <c r="Q6" s="1219"/>
    </row>
    <row r="7" spans="1:17" ht="33.75" customHeight="1" thickBot="1">
      <c r="A7" s="374" t="s">
        <v>122</v>
      </c>
      <c r="B7" s="475">
        <f t="shared" ref="B7:B12" si="0">SUM(C7:D7)</f>
        <v>7938</v>
      </c>
      <c r="C7" s="447">
        <v>3922</v>
      </c>
      <c r="D7" s="447">
        <v>4016</v>
      </c>
      <c r="E7" s="475">
        <f t="shared" ref="E7:E12" si="1">SUM(F7:G7)</f>
        <v>8244</v>
      </c>
      <c r="F7" s="447">
        <v>4028</v>
      </c>
      <c r="G7" s="447">
        <v>4216</v>
      </c>
      <c r="H7" s="475">
        <f t="shared" ref="H7:H12" si="2">SUM(I7:J7)</f>
        <v>7954</v>
      </c>
      <c r="I7" s="447">
        <v>3859</v>
      </c>
      <c r="J7" s="447">
        <v>4095</v>
      </c>
      <c r="K7" s="475">
        <f t="shared" ref="K7:K12" si="3">SUM(L7:M7)</f>
        <v>7807</v>
      </c>
      <c r="L7" s="447">
        <v>3801</v>
      </c>
      <c r="M7" s="447">
        <v>4006</v>
      </c>
      <c r="N7" s="447">
        <f>P7+O7</f>
        <v>6953</v>
      </c>
      <c r="O7" s="447">
        <v>3416</v>
      </c>
      <c r="P7" s="447">
        <v>3537</v>
      </c>
      <c r="Q7" s="298" t="s">
        <v>123</v>
      </c>
    </row>
    <row r="8" spans="1:17" ht="33.75" customHeight="1" thickBot="1">
      <c r="A8" s="375" t="s">
        <v>894</v>
      </c>
      <c r="B8" s="464">
        <f t="shared" si="0"/>
        <v>664</v>
      </c>
      <c r="C8" s="438">
        <v>333</v>
      </c>
      <c r="D8" s="438">
        <v>331</v>
      </c>
      <c r="E8" s="464">
        <f t="shared" si="1"/>
        <v>678</v>
      </c>
      <c r="F8" s="438">
        <v>325</v>
      </c>
      <c r="G8" s="438">
        <v>353</v>
      </c>
      <c r="H8" s="464">
        <f t="shared" si="2"/>
        <v>694</v>
      </c>
      <c r="I8" s="438">
        <v>333</v>
      </c>
      <c r="J8" s="438">
        <v>361</v>
      </c>
      <c r="K8" s="464">
        <f t="shared" si="3"/>
        <v>666</v>
      </c>
      <c r="L8" s="438">
        <v>335</v>
      </c>
      <c r="M8" s="438">
        <v>331</v>
      </c>
      <c r="N8" s="438" t="s">
        <v>985</v>
      </c>
      <c r="O8" s="438" t="s">
        <v>985</v>
      </c>
      <c r="P8" s="438" t="s">
        <v>985</v>
      </c>
      <c r="Q8" s="299" t="s">
        <v>124</v>
      </c>
    </row>
    <row r="9" spans="1:17" ht="33.75" customHeight="1" thickBot="1">
      <c r="A9" s="376" t="s">
        <v>264</v>
      </c>
      <c r="B9" s="465">
        <f t="shared" si="0"/>
        <v>9538</v>
      </c>
      <c r="C9" s="440">
        <v>4674</v>
      </c>
      <c r="D9" s="440">
        <v>4864</v>
      </c>
      <c r="E9" s="465">
        <f t="shared" si="1"/>
        <v>9315</v>
      </c>
      <c r="F9" s="440">
        <v>4539</v>
      </c>
      <c r="G9" s="440">
        <v>4776</v>
      </c>
      <c r="H9" s="465">
        <f t="shared" si="2"/>
        <v>8728</v>
      </c>
      <c r="I9" s="440">
        <v>4325</v>
      </c>
      <c r="J9" s="440">
        <v>4403</v>
      </c>
      <c r="K9" s="465">
        <f t="shared" si="3"/>
        <v>7851</v>
      </c>
      <c r="L9" s="440">
        <v>3864</v>
      </c>
      <c r="M9" s="440">
        <v>3987</v>
      </c>
      <c r="N9" s="440" t="s">
        <v>985</v>
      </c>
      <c r="O9" s="440" t="s">
        <v>985</v>
      </c>
      <c r="P9" s="440" t="s">
        <v>985</v>
      </c>
      <c r="Q9" s="300" t="s">
        <v>125</v>
      </c>
    </row>
    <row r="10" spans="1:17" ht="33.75" customHeight="1" thickBot="1">
      <c r="A10" s="375" t="s">
        <v>126</v>
      </c>
      <c r="B10" s="464">
        <f t="shared" si="0"/>
        <v>7309</v>
      </c>
      <c r="C10" s="438">
        <v>3633</v>
      </c>
      <c r="D10" s="438">
        <v>3676</v>
      </c>
      <c r="E10" s="464">
        <f t="shared" si="1"/>
        <v>7116</v>
      </c>
      <c r="F10" s="438">
        <v>3510</v>
      </c>
      <c r="G10" s="438">
        <v>3606</v>
      </c>
      <c r="H10" s="464">
        <f t="shared" si="2"/>
        <v>6762</v>
      </c>
      <c r="I10" s="438">
        <v>3293</v>
      </c>
      <c r="J10" s="438">
        <v>3469</v>
      </c>
      <c r="K10" s="464">
        <f t="shared" si="3"/>
        <v>6325</v>
      </c>
      <c r="L10" s="438">
        <v>3056</v>
      </c>
      <c r="M10" s="438">
        <v>3269</v>
      </c>
      <c r="N10" s="438" t="s">
        <v>985</v>
      </c>
      <c r="O10" s="438" t="s">
        <v>985</v>
      </c>
      <c r="P10" s="438" t="s">
        <v>985</v>
      </c>
      <c r="Q10" s="299" t="s">
        <v>127</v>
      </c>
    </row>
    <row r="11" spans="1:17" ht="33.75" customHeight="1" thickBot="1">
      <c r="A11" s="376" t="s">
        <v>128</v>
      </c>
      <c r="B11" s="465">
        <f t="shared" si="0"/>
        <v>588</v>
      </c>
      <c r="C11" s="440">
        <v>299</v>
      </c>
      <c r="D11" s="440">
        <v>289</v>
      </c>
      <c r="E11" s="465">
        <f t="shared" si="1"/>
        <v>551</v>
      </c>
      <c r="F11" s="440">
        <v>250</v>
      </c>
      <c r="G11" s="440">
        <v>301</v>
      </c>
      <c r="H11" s="465">
        <f t="shared" si="2"/>
        <v>610</v>
      </c>
      <c r="I11" s="440">
        <v>306</v>
      </c>
      <c r="J11" s="440">
        <v>304</v>
      </c>
      <c r="K11" s="465">
        <f t="shared" si="3"/>
        <v>460</v>
      </c>
      <c r="L11" s="440">
        <v>236</v>
      </c>
      <c r="M11" s="440">
        <v>224</v>
      </c>
      <c r="N11" s="440" t="s">
        <v>985</v>
      </c>
      <c r="O11" s="440" t="s">
        <v>985</v>
      </c>
      <c r="P11" s="440" t="s">
        <v>985</v>
      </c>
      <c r="Q11" s="300" t="s">
        <v>129</v>
      </c>
    </row>
    <row r="12" spans="1:17" ht="33.75" customHeight="1">
      <c r="A12" s="377" t="s">
        <v>130</v>
      </c>
      <c r="B12" s="466">
        <f t="shared" si="0"/>
        <v>779</v>
      </c>
      <c r="C12" s="467">
        <v>364</v>
      </c>
      <c r="D12" s="467">
        <v>415</v>
      </c>
      <c r="E12" s="466">
        <f t="shared" si="1"/>
        <v>718</v>
      </c>
      <c r="F12" s="467">
        <v>360</v>
      </c>
      <c r="G12" s="467">
        <v>358</v>
      </c>
      <c r="H12" s="466">
        <f t="shared" si="2"/>
        <v>695</v>
      </c>
      <c r="I12" s="467">
        <v>352</v>
      </c>
      <c r="J12" s="467">
        <v>343</v>
      </c>
      <c r="K12" s="466">
        <f t="shared" si="3"/>
        <v>599</v>
      </c>
      <c r="L12" s="467">
        <v>297</v>
      </c>
      <c r="M12" s="467">
        <v>302</v>
      </c>
      <c r="N12" s="467" t="s">
        <v>985</v>
      </c>
      <c r="O12" s="467" t="s">
        <v>985</v>
      </c>
      <c r="P12" s="467" t="s">
        <v>985</v>
      </c>
      <c r="Q12" s="301" t="s">
        <v>131</v>
      </c>
    </row>
    <row r="13" spans="1:17" ht="31.5" customHeight="1">
      <c r="A13" s="264" t="s">
        <v>66</v>
      </c>
      <c r="B13" s="468">
        <f t="shared" ref="B13:G13" si="4">SUM(B7:B12)</f>
        <v>26816</v>
      </c>
      <c r="C13" s="468">
        <f t="shared" si="4"/>
        <v>13225</v>
      </c>
      <c r="D13" s="468">
        <f t="shared" si="4"/>
        <v>13591</v>
      </c>
      <c r="E13" s="468">
        <f t="shared" si="4"/>
        <v>26622</v>
      </c>
      <c r="F13" s="468">
        <f t="shared" si="4"/>
        <v>13012</v>
      </c>
      <c r="G13" s="468">
        <f t="shared" si="4"/>
        <v>13610</v>
      </c>
      <c r="H13" s="468">
        <f t="shared" ref="H13:M13" si="5">SUM(H7:H12)</f>
        <v>25443</v>
      </c>
      <c r="I13" s="468">
        <f t="shared" si="5"/>
        <v>12468</v>
      </c>
      <c r="J13" s="468">
        <f t="shared" si="5"/>
        <v>12975</v>
      </c>
      <c r="K13" s="468">
        <f t="shared" si="5"/>
        <v>23708</v>
      </c>
      <c r="L13" s="468">
        <f t="shared" si="5"/>
        <v>11589</v>
      </c>
      <c r="M13" s="468">
        <f t="shared" si="5"/>
        <v>12119</v>
      </c>
      <c r="N13" s="468">
        <v>21423</v>
      </c>
      <c r="O13" s="468">
        <v>10533</v>
      </c>
      <c r="P13" s="468">
        <v>10890</v>
      </c>
      <c r="Q13" s="264" t="s">
        <v>67</v>
      </c>
    </row>
    <row r="14" spans="1:17">
      <c r="A14" s="684" t="s">
        <v>987</v>
      </c>
      <c r="Q14" s="683" t="s">
        <v>986</v>
      </c>
    </row>
    <row r="16" spans="1:17" ht="12" customHeight="1"/>
    <row r="24" spans="2:17">
      <c r="B24" s="26"/>
      <c r="C24" s="615">
        <f>B7</f>
        <v>7938</v>
      </c>
      <c r="E24" s="26" t="s">
        <v>265</v>
      </c>
      <c r="F24" s="615"/>
      <c r="K24" s="2"/>
      <c r="L24" s="2"/>
      <c r="M24" s="2"/>
      <c r="N24" s="2"/>
      <c r="O24" s="2"/>
      <c r="P24" s="2"/>
      <c r="Q24" s="2"/>
    </row>
    <row r="25" spans="2:17">
      <c r="B25" s="26"/>
      <c r="C25" s="615">
        <f t="shared" ref="C25:C29" si="6">B8</f>
        <v>664</v>
      </c>
      <c r="E25" s="26" t="s">
        <v>266</v>
      </c>
      <c r="F25" s="615"/>
      <c r="K25" s="2"/>
      <c r="L25" s="2"/>
      <c r="M25" s="2"/>
      <c r="N25" s="2"/>
      <c r="O25" s="2"/>
      <c r="P25" s="2"/>
      <c r="Q25" s="2"/>
    </row>
    <row r="26" spans="2:17">
      <c r="B26" s="26"/>
      <c r="C26" s="615">
        <f t="shared" si="6"/>
        <v>9538</v>
      </c>
      <c r="E26" s="26" t="s">
        <v>267</v>
      </c>
      <c r="F26" s="615"/>
      <c r="K26" s="2"/>
      <c r="L26" s="2"/>
      <c r="M26" s="2"/>
      <c r="N26" s="2"/>
      <c r="O26" s="2"/>
      <c r="P26" s="2"/>
      <c r="Q26" s="2"/>
    </row>
    <row r="27" spans="2:17">
      <c r="B27" s="26"/>
      <c r="C27" s="615">
        <f t="shared" si="6"/>
        <v>7309</v>
      </c>
      <c r="E27" s="26" t="s">
        <v>268</v>
      </c>
      <c r="F27" s="615"/>
      <c r="K27" s="2"/>
      <c r="L27" s="2"/>
      <c r="M27" s="2"/>
      <c r="N27" s="2"/>
      <c r="O27" s="2"/>
      <c r="P27" s="2"/>
      <c r="Q27" s="2"/>
    </row>
    <row r="28" spans="2:17" ht="85.5">
      <c r="B28" s="727"/>
      <c r="C28" s="615">
        <f t="shared" si="6"/>
        <v>588</v>
      </c>
      <c r="E28" s="727" t="s">
        <v>994</v>
      </c>
      <c r="F28" s="615"/>
      <c r="K28" s="2"/>
      <c r="L28" s="2"/>
      <c r="M28" s="2"/>
      <c r="N28" s="2"/>
      <c r="O28" s="2"/>
      <c r="P28" s="2"/>
      <c r="Q28" s="2"/>
    </row>
    <row r="29" spans="2:17">
      <c r="B29" s="26"/>
      <c r="C29" s="615">
        <f t="shared" si="6"/>
        <v>779</v>
      </c>
      <c r="E29" s="26" t="s">
        <v>269</v>
      </c>
      <c r="F29" s="615"/>
      <c r="K29" s="2"/>
      <c r="L29" s="2"/>
      <c r="M29" s="2"/>
      <c r="N29" s="2"/>
      <c r="O29" s="2"/>
      <c r="P29" s="2"/>
      <c r="Q29" s="2"/>
    </row>
    <row r="30" spans="2:17">
      <c r="C30" s="901">
        <f>SUM(C24:C29)</f>
        <v>26816</v>
      </c>
      <c r="F30" s="901"/>
    </row>
  </sheetData>
  <mergeCells count="10">
    <mergeCell ref="A1:Q1"/>
    <mergeCell ref="A2:Q2"/>
    <mergeCell ref="A3:Q3"/>
    <mergeCell ref="A5:A6"/>
    <mergeCell ref="N5:P5"/>
    <mergeCell ref="Q5:Q6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view="pageBreakPreview" zoomScaleNormal="100" zoomScaleSheetLayoutView="100" workbookViewId="0">
      <selection activeCell="G11" sqref="G11"/>
    </sheetView>
  </sheetViews>
  <sheetFormatPr defaultRowHeight="15"/>
  <cols>
    <col min="1" max="1" width="20.28515625" style="3" customWidth="1"/>
    <col min="2" max="13" width="8.7109375" style="3" customWidth="1"/>
    <col min="14" max="14" width="20.28515625" style="3" customWidth="1"/>
    <col min="15" max="253" width="9.140625" style="2"/>
    <col min="254" max="254" width="22.42578125" style="2" customWidth="1"/>
    <col min="255" max="269" width="7.28515625" style="2" customWidth="1"/>
    <col min="270" max="270" width="24.7109375" style="2" customWidth="1"/>
    <col min="271" max="509" width="9.140625" style="2"/>
    <col min="510" max="510" width="22.42578125" style="2" customWidth="1"/>
    <col min="511" max="525" width="7.28515625" style="2" customWidth="1"/>
    <col min="526" max="526" width="24.7109375" style="2" customWidth="1"/>
    <col min="527" max="765" width="9.140625" style="2"/>
    <col min="766" max="766" width="22.42578125" style="2" customWidth="1"/>
    <col min="767" max="781" width="7.28515625" style="2" customWidth="1"/>
    <col min="782" max="782" width="24.7109375" style="2" customWidth="1"/>
    <col min="783" max="1021" width="9.140625" style="2"/>
    <col min="1022" max="1022" width="22.42578125" style="2" customWidth="1"/>
    <col min="1023" max="1037" width="7.28515625" style="2" customWidth="1"/>
    <col min="1038" max="1038" width="24.7109375" style="2" customWidth="1"/>
    <col min="1039" max="1277" width="9.140625" style="2"/>
    <col min="1278" max="1278" width="22.42578125" style="2" customWidth="1"/>
    <col min="1279" max="1293" width="7.28515625" style="2" customWidth="1"/>
    <col min="1294" max="1294" width="24.7109375" style="2" customWidth="1"/>
    <col min="1295" max="1533" width="9.140625" style="2"/>
    <col min="1534" max="1534" width="22.42578125" style="2" customWidth="1"/>
    <col min="1535" max="1549" width="7.28515625" style="2" customWidth="1"/>
    <col min="1550" max="1550" width="24.7109375" style="2" customWidth="1"/>
    <col min="1551" max="1789" width="9.140625" style="2"/>
    <col min="1790" max="1790" width="22.42578125" style="2" customWidth="1"/>
    <col min="1791" max="1805" width="7.28515625" style="2" customWidth="1"/>
    <col min="1806" max="1806" width="24.7109375" style="2" customWidth="1"/>
    <col min="1807" max="2045" width="9.140625" style="2"/>
    <col min="2046" max="2046" width="22.42578125" style="2" customWidth="1"/>
    <col min="2047" max="2061" width="7.28515625" style="2" customWidth="1"/>
    <col min="2062" max="2062" width="24.7109375" style="2" customWidth="1"/>
    <col min="2063" max="2301" width="9.140625" style="2"/>
    <col min="2302" max="2302" width="22.42578125" style="2" customWidth="1"/>
    <col min="2303" max="2317" width="7.28515625" style="2" customWidth="1"/>
    <col min="2318" max="2318" width="24.7109375" style="2" customWidth="1"/>
    <col min="2319" max="2557" width="9.140625" style="2"/>
    <col min="2558" max="2558" width="22.42578125" style="2" customWidth="1"/>
    <col min="2559" max="2573" width="7.28515625" style="2" customWidth="1"/>
    <col min="2574" max="2574" width="24.7109375" style="2" customWidth="1"/>
    <col min="2575" max="2813" width="9.140625" style="2"/>
    <col min="2814" max="2814" width="22.42578125" style="2" customWidth="1"/>
    <col min="2815" max="2829" width="7.28515625" style="2" customWidth="1"/>
    <col min="2830" max="2830" width="24.7109375" style="2" customWidth="1"/>
    <col min="2831" max="3069" width="9.140625" style="2"/>
    <col min="3070" max="3070" width="22.42578125" style="2" customWidth="1"/>
    <col min="3071" max="3085" width="7.28515625" style="2" customWidth="1"/>
    <col min="3086" max="3086" width="24.7109375" style="2" customWidth="1"/>
    <col min="3087" max="3325" width="9.140625" style="2"/>
    <col min="3326" max="3326" width="22.42578125" style="2" customWidth="1"/>
    <col min="3327" max="3341" width="7.28515625" style="2" customWidth="1"/>
    <col min="3342" max="3342" width="24.7109375" style="2" customWidth="1"/>
    <col min="3343" max="3581" width="9.140625" style="2"/>
    <col min="3582" max="3582" width="22.42578125" style="2" customWidth="1"/>
    <col min="3583" max="3597" width="7.28515625" style="2" customWidth="1"/>
    <col min="3598" max="3598" width="24.7109375" style="2" customWidth="1"/>
    <col min="3599" max="3837" width="9.140625" style="2"/>
    <col min="3838" max="3838" width="22.42578125" style="2" customWidth="1"/>
    <col min="3839" max="3853" width="7.28515625" style="2" customWidth="1"/>
    <col min="3854" max="3854" width="24.7109375" style="2" customWidth="1"/>
    <col min="3855" max="4093" width="9.140625" style="2"/>
    <col min="4094" max="4094" width="22.42578125" style="2" customWidth="1"/>
    <col min="4095" max="4109" width="7.28515625" style="2" customWidth="1"/>
    <col min="4110" max="4110" width="24.7109375" style="2" customWidth="1"/>
    <col min="4111" max="4349" width="9.140625" style="2"/>
    <col min="4350" max="4350" width="22.42578125" style="2" customWidth="1"/>
    <col min="4351" max="4365" width="7.28515625" style="2" customWidth="1"/>
    <col min="4366" max="4366" width="24.7109375" style="2" customWidth="1"/>
    <col min="4367" max="4605" width="9.140625" style="2"/>
    <col min="4606" max="4606" width="22.42578125" style="2" customWidth="1"/>
    <col min="4607" max="4621" width="7.28515625" style="2" customWidth="1"/>
    <col min="4622" max="4622" width="24.7109375" style="2" customWidth="1"/>
    <col min="4623" max="4861" width="9.140625" style="2"/>
    <col min="4862" max="4862" width="22.42578125" style="2" customWidth="1"/>
    <col min="4863" max="4877" width="7.28515625" style="2" customWidth="1"/>
    <col min="4878" max="4878" width="24.7109375" style="2" customWidth="1"/>
    <col min="4879" max="5117" width="9.140625" style="2"/>
    <col min="5118" max="5118" width="22.42578125" style="2" customWidth="1"/>
    <col min="5119" max="5133" width="7.28515625" style="2" customWidth="1"/>
    <col min="5134" max="5134" width="24.7109375" style="2" customWidth="1"/>
    <col min="5135" max="5373" width="9.140625" style="2"/>
    <col min="5374" max="5374" width="22.42578125" style="2" customWidth="1"/>
    <col min="5375" max="5389" width="7.28515625" style="2" customWidth="1"/>
    <col min="5390" max="5390" width="24.7109375" style="2" customWidth="1"/>
    <col min="5391" max="5629" width="9.140625" style="2"/>
    <col min="5630" max="5630" width="22.42578125" style="2" customWidth="1"/>
    <col min="5631" max="5645" width="7.28515625" style="2" customWidth="1"/>
    <col min="5646" max="5646" width="24.7109375" style="2" customWidth="1"/>
    <col min="5647" max="5885" width="9.140625" style="2"/>
    <col min="5886" max="5886" width="22.42578125" style="2" customWidth="1"/>
    <col min="5887" max="5901" width="7.28515625" style="2" customWidth="1"/>
    <col min="5902" max="5902" width="24.7109375" style="2" customWidth="1"/>
    <col min="5903" max="6141" width="9.140625" style="2"/>
    <col min="6142" max="6142" width="22.42578125" style="2" customWidth="1"/>
    <col min="6143" max="6157" width="7.28515625" style="2" customWidth="1"/>
    <col min="6158" max="6158" width="24.7109375" style="2" customWidth="1"/>
    <col min="6159" max="6397" width="9.140625" style="2"/>
    <col min="6398" max="6398" width="22.42578125" style="2" customWidth="1"/>
    <col min="6399" max="6413" width="7.28515625" style="2" customWidth="1"/>
    <col min="6414" max="6414" width="24.7109375" style="2" customWidth="1"/>
    <col min="6415" max="6653" width="9.140625" style="2"/>
    <col min="6654" max="6654" width="22.42578125" style="2" customWidth="1"/>
    <col min="6655" max="6669" width="7.28515625" style="2" customWidth="1"/>
    <col min="6670" max="6670" width="24.7109375" style="2" customWidth="1"/>
    <col min="6671" max="6909" width="9.140625" style="2"/>
    <col min="6910" max="6910" width="22.42578125" style="2" customWidth="1"/>
    <col min="6911" max="6925" width="7.28515625" style="2" customWidth="1"/>
    <col min="6926" max="6926" width="24.7109375" style="2" customWidth="1"/>
    <col min="6927" max="7165" width="9.140625" style="2"/>
    <col min="7166" max="7166" width="22.42578125" style="2" customWidth="1"/>
    <col min="7167" max="7181" width="7.28515625" style="2" customWidth="1"/>
    <col min="7182" max="7182" width="24.7109375" style="2" customWidth="1"/>
    <col min="7183" max="7421" width="9.140625" style="2"/>
    <col min="7422" max="7422" width="22.42578125" style="2" customWidth="1"/>
    <col min="7423" max="7437" width="7.28515625" style="2" customWidth="1"/>
    <col min="7438" max="7438" width="24.7109375" style="2" customWidth="1"/>
    <col min="7439" max="7677" width="9.140625" style="2"/>
    <col min="7678" max="7678" width="22.42578125" style="2" customWidth="1"/>
    <col min="7679" max="7693" width="7.28515625" style="2" customWidth="1"/>
    <col min="7694" max="7694" width="24.7109375" style="2" customWidth="1"/>
    <col min="7695" max="7933" width="9.140625" style="2"/>
    <col min="7934" max="7934" width="22.42578125" style="2" customWidth="1"/>
    <col min="7935" max="7949" width="7.28515625" style="2" customWidth="1"/>
    <col min="7950" max="7950" width="24.7109375" style="2" customWidth="1"/>
    <col min="7951" max="8189" width="9.140625" style="2"/>
    <col min="8190" max="8190" width="22.42578125" style="2" customWidth="1"/>
    <col min="8191" max="8205" width="7.28515625" style="2" customWidth="1"/>
    <col min="8206" max="8206" width="24.7109375" style="2" customWidth="1"/>
    <col min="8207" max="8445" width="9.140625" style="2"/>
    <col min="8446" max="8446" width="22.42578125" style="2" customWidth="1"/>
    <col min="8447" max="8461" width="7.28515625" style="2" customWidth="1"/>
    <col min="8462" max="8462" width="24.7109375" style="2" customWidth="1"/>
    <col min="8463" max="8701" width="9.140625" style="2"/>
    <col min="8702" max="8702" width="22.42578125" style="2" customWidth="1"/>
    <col min="8703" max="8717" width="7.28515625" style="2" customWidth="1"/>
    <col min="8718" max="8718" width="24.7109375" style="2" customWidth="1"/>
    <col min="8719" max="8957" width="9.140625" style="2"/>
    <col min="8958" max="8958" width="22.42578125" style="2" customWidth="1"/>
    <col min="8959" max="8973" width="7.28515625" style="2" customWidth="1"/>
    <col min="8974" max="8974" width="24.7109375" style="2" customWidth="1"/>
    <col min="8975" max="9213" width="9.140625" style="2"/>
    <col min="9214" max="9214" width="22.42578125" style="2" customWidth="1"/>
    <col min="9215" max="9229" width="7.28515625" style="2" customWidth="1"/>
    <col min="9230" max="9230" width="24.7109375" style="2" customWidth="1"/>
    <col min="9231" max="9469" width="9.140625" style="2"/>
    <col min="9470" max="9470" width="22.42578125" style="2" customWidth="1"/>
    <col min="9471" max="9485" width="7.28515625" style="2" customWidth="1"/>
    <col min="9486" max="9486" width="24.7109375" style="2" customWidth="1"/>
    <col min="9487" max="9725" width="9.140625" style="2"/>
    <col min="9726" max="9726" width="22.42578125" style="2" customWidth="1"/>
    <col min="9727" max="9741" width="7.28515625" style="2" customWidth="1"/>
    <col min="9742" max="9742" width="24.7109375" style="2" customWidth="1"/>
    <col min="9743" max="9981" width="9.140625" style="2"/>
    <col min="9982" max="9982" width="22.42578125" style="2" customWidth="1"/>
    <col min="9983" max="9997" width="7.28515625" style="2" customWidth="1"/>
    <col min="9998" max="9998" width="24.7109375" style="2" customWidth="1"/>
    <col min="9999" max="10237" width="9.140625" style="2"/>
    <col min="10238" max="10238" width="22.42578125" style="2" customWidth="1"/>
    <col min="10239" max="10253" width="7.28515625" style="2" customWidth="1"/>
    <col min="10254" max="10254" width="24.7109375" style="2" customWidth="1"/>
    <col min="10255" max="10493" width="9.140625" style="2"/>
    <col min="10494" max="10494" width="22.42578125" style="2" customWidth="1"/>
    <col min="10495" max="10509" width="7.28515625" style="2" customWidth="1"/>
    <col min="10510" max="10510" width="24.7109375" style="2" customWidth="1"/>
    <col min="10511" max="10749" width="9.140625" style="2"/>
    <col min="10750" max="10750" width="22.42578125" style="2" customWidth="1"/>
    <col min="10751" max="10765" width="7.28515625" style="2" customWidth="1"/>
    <col min="10766" max="10766" width="24.7109375" style="2" customWidth="1"/>
    <col min="10767" max="11005" width="9.140625" style="2"/>
    <col min="11006" max="11006" width="22.42578125" style="2" customWidth="1"/>
    <col min="11007" max="11021" width="7.28515625" style="2" customWidth="1"/>
    <col min="11022" max="11022" width="24.7109375" style="2" customWidth="1"/>
    <col min="11023" max="11261" width="9.140625" style="2"/>
    <col min="11262" max="11262" width="22.42578125" style="2" customWidth="1"/>
    <col min="11263" max="11277" width="7.28515625" style="2" customWidth="1"/>
    <col min="11278" max="11278" width="24.7109375" style="2" customWidth="1"/>
    <col min="11279" max="11517" width="9.140625" style="2"/>
    <col min="11518" max="11518" width="22.42578125" style="2" customWidth="1"/>
    <col min="11519" max="11533" width="7.28515625" style="2" customWidth="1"/>
    <col min="11534" max="11534" width="24.7109375" style="2" customWidth="1"/>
    <col min="11535" max="11773" width="9.140625" style="2"/>
    <col min="11774" max="11774" width="22.42578125" style="2" customWidth="1"/>
    <col min="11775" max="11789" width="7.28515625" style="2" customWidth="1"/>
    <col min="11790" max="11790" width="24.7109375" style="2" customWidth="1"/>
    <col min="11791" max="12029" width="9.140625" style="2"/>
    <col min="12030" max="12030" width="22.42578125" style="2" customWidth="1"/>
    <col min="12031" max="12045" width="7.28515625" style="2" customWidth="1"/>
    <col min="12046" max="12046" width="24.7109375" style="2" customWidth="1"/>
    <col min="12047" max="12285" width="9.140625" style="2"/>
    <col min="12286" max="12286" width="22.42578125" style="2" customWidth="1"/>
    <col min="12287" max="12301" width="7.28515625" style="2" customWidth="1"/>
    <col min="12302" max="12302" width="24.7109375" style="2" customWidth="1"/>
    <col min="12303" max="12541" width="9.140625" style="2"/>
    <col min="12542" max="12542" width="22.42578125" style="2" customWidth="1"/>
    <col min="12543" max="12557" width="7.28515625" style="2" customWidth="1"/>
    <col min="12558" max="12558" width="24.7109375" style="2" customWidth="1"/>
    <col min="12559" max="12797" width="9.140625" style="2"/>
    <col min="12798" max="12798" width="22.42578125" style="2" customWidth="1"/>
    <col min="12799" max="12813" width="7.28515625" style="2" customWidth="1"/>
    <col min="12814" max="12814" width="24.7109375" style="2" customWidth="1"/>
    <col min="12815" max="13053" width="9.140625" style="2"/>
    <col min="13054" max="13054" width="22.42578125" style="2" customWidth="1"/>
    <col min="13055" max="13069" width="7.28515625" style="2" customWidth="1"/>
    <col min="13070" max="13070" width="24.7109375" style="2" customWidth="1"/>
    <col min="13071" max="13309" width="9.140625" style="2"/>
    <col min="13310" max="13310" width="22.42578125" style="2" customWidth="1"/>
    <col min="13311" max="13325" width="7.28515625" style="2" customWidth="1"/>
    <col min="13326" max="13326" width="24.7109375" style="2" customWidth="1"/>
    <col min="13327" max="13565" width="9.140625" style="2"/>
    <col min="13566" max="13566" width="22.42578125" style="2" customWidth="1"/>
    <col min="13567" max="13581" width="7.28515625" style="2" customWidth="1"/>
    <col min="13582" max="13582" width="24.7109375" style="2" customWidth="1"/>
    <col min="13583" max="13821" width="9.140625" style="2"/>
    <col min="13822" max="13822" width="22.42578125" style="2" customWidth="1"/>
    <col min="13823" max="13837" width="7.28515625" style="2" customWidth="1"/>
    <col min="13838" max="13838" width="24.7109375" style="2" customWidth="1"/>
    <col min="13839" max="14077" width="9.140625" style="2"/>
    <col min="14078" max="14078" width="22.42578125" style="2" customWidth="1"/>
    <col min="14079" max="14093" width="7.28515625" style="2" customWidth="1"/>
    <col min="14094" max="14094" width="24.7109375" style="2" customWidth="1"/>
    <col min="14095" max="14333" width="9.140625" style="2"/>
    <col min="14334" max="14334" width="22.42578125" style="2" customWidth="1"/>
    <col min="14335" max="14349" width="7.28515625" style="2" customWidth="1"/>
    <col min="14350" max="14350" width="24.7109375" style="2" customWidth="1"/>
    <col min="14351" max="14589" width="9.140625" style="2"/>
    <col min="14590" max="14590" width="22.42578125" style="2" customWidth="1"/>
    <col min="14591" max="14605" width="7.28515625" style="2" customWidth="1"/>
    <col min="14606" max="14606" width="24.7109375" style="2" customWidth="1"/>
    <col min="14607" max="14845" width="9.140625" style="2"/>
    <col min="14846" max="14846" width="22.42578125" style="2" customWidth="1"/>
    <col min="14847" max="14861" width="7.28515625" style="2" customWidth="1"/>
    <col min="14862" max="14862" width="24.7109375" style="2" customWidth="1"/>
    <col min="14863" max="15101" width="9.140625" style="2"/>
    <col min="15102" max="15102" width="22.42578125" style="2" customWidth="1"/>
    <col min="15103" max="15117" width="7.28515625" style="2" customWidth="1"/>
    <col min="15118" max="15118" width="24.7109375" style="2" customWidth="1"/>
    <col min="15119" max="15357" width="9.140625" style="2"/>
    <col min="15358" max="15358" width="22.42578125" style="2" customWidth="1"/>
    <col min="15359" max="15373" width="7.28515625" style="2" customWidth="1"/>
    <col min="15374" max="15374" width="24.7109375" style="2" customWidth="1"/>
    <col min="15375" max="15613" width="9.140625" style="2"/>
    <col min="15614" max="15614" width="22.42578125" style="2" customWidth="1"/>
    <col min="15615" max="15629" width="7.28515625" style="2" customWidth="1"/>
    <col min="15630" max="15630" width="24.7109375" style="2" customWidth="1"/>
    <col min="15631" max="15869" width="9.140625" style="2"/>
    <col min="15870" max="15870" width="22.42578125" style="2" customWidth="1"/>
    <col min="15871" max="15885" width="7.28515625" style="2" customWidth="1"/>
    <col min="15886" max="15886" width="24.7109375" style="2" customWidth="1"/>
    <col min="15887" max="16125" width="9.140625" style="2"/>
    <col min="16126" max="16126" width="22.42578125" style="2" customWidth="1"/>
    <col min="16127" max="16141" width="7.28515625" style="2" customWidth="1"/>
    <col min="16142" max="16142" width="24.7109375" style="2" customWidth="1"/>
    <col min="16143" max="16384" width="9.140625" style="2"/>
  </cols>
  <sheetData>
    <row r="1" spans="1:14" ht="20.25">
      <c r="A1" s="1146" t="s">
        <v>895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ht="15.75">
      <c r="A2" s="1147" t="s">
        <v>896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ht="15.75">
      <c r="A4" s="1097" t="s">
        <v>1395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9" t="s">
        <v>271</v>
      </c>
    </row>
    <row r="5" spans="1:14" ht="29.25" customHeight="1">
      <c r="A5" s="1213" t="s">
        <v>897</v>
      </c>
      <c r="B5" s="1215" t="s">
        <v>633</v>
      </c>
      <c r="C5" s="1216"/>
      <c r="D5" s="1221"/>
      <c r="E5" s="1222" t="s">
        <v>1054</v>
      </c>
      <c r="F5" s="1216"/>
      <c r="G5" s="1221"/>
      <c r="H5" s="1223" t="s">
        <v>1053</v>
      </c>
      <c r="I5" s="1224"/>
      <c r="J5" s="1225"/>
      <c r="K5" s="1188" t="s">
        <v>525</v>
      </c>
      <c r="L5" s="1188"/>
      <c r="M5" s="1189"/>
      <c r="N5" s="1218" t="s">
        <v>1052</v>
      </c>
    </row>
    <row r="6" spans="1:14" ht="24.75">
      <c r="A6" s="1214"/>
      <c r="B6" s="111" t="s">
        <v>620</v>
      </c>
      <c r="C6" s="111" t="s">
        <v>1067</v>
      </c>
      <c r="D6" s="111" t="s">
        <v>497</v>
      </c>
      <c r="E6" s="111" t="s">
        <v>620</v>
      </c>
      <c r="F6" s="111" t="s">
        <v>1067</v>
      </c>
      <c r="G6" s="111" t="s">
        <v>497</v>
      </c>
      <c r="H6" s="111" t="s">
        <v>620</v>
      </c>
      <c r="I6" s="111" t="s">
        <v>1067</v>
      </c>
      <c r="J6" s="111" t="s">
        <v>497</v>
      </c>
      <c r="K6" s="111" t="s">
        <v>620</v>
      </c>
      <c r="L6" s="111" t="s">
        <v>1067</v>
      </c>
      <c r="M6" s="111" t="s">
        <v>497</v>
      </c>
      <c r="N6" s="1219"/>
    </row>
    <row r="7" spans="1:14" ht="33.75" customHeight="1" thickBot="1">
      <c r="A7" s="279" t="s">
        <v>684</v>
      </c>
      <c r="B7" s="475">
        <f>D7+C7</f>
        <v>353</v>
      </c>
      <c r="C7" s="475">
        <f>L7+I7+F7</f>
        <v>166</v>
      </c>
      <c r="D7" s="475">
        <f>M7+J7+G7</f>
        <v>187</v>
      </c>
      <c r="E7" s="475">
        <f>G7+F7</f>
        <v>69</v>
      </c>
      <c r="F7" s="851">
        <v>33</v>
      </c>
      <c r="G7" s="851">
        <v>36</v>
      </c>
      <c r="H7" s="596">
        <f>J7+I7</f>
        <v>157</v>
      </c>
      <c r="I7" s="848">
        <v>70</v>
      </c>
      <c r="J7" s="848">
        <v>87</v>
      </c>
      <c r="K7" s="475">
        <f>M7+L7</f>
        <v>127</v>
      </c>
      <c r="L7" s="447">
        <v>63</v>
      </c>
      <c r="M7" s="447">
        <v>64</v>
      </c>
      <c r="N7" s="302" t="s">
        <v>680</v>
      </c>
    </row>
    <row r="8" spans="1:14" ht="33.75" customHeight="1" thickBot="1">
      <c r="A8" s="64" t="s">
        <v>97</v>
      </c>
      <c r="B8" s="585">
        <f t="shared" ref="B8:B14" si="0">D8+C8</f>
        <v>3468</v>
      </c>
      <c r="C8" s="585">
        <f t="shared" ref="C8:D14" si="1">L8+I8+F8</f>
        <v>1718</v>
      </c>
      <c r="D8" s="585">
        <f t="shared" si="1"/>
        <v>1750</v>
      </c>
      <c r="E8" s="585">
        <f t="shared" ref="E8:E14" si="2">G8+F8</f>
        <v>836</v>
      </c>
      <c r="F8" s="852">
        <v>412</v>
      </c>
      <c r="G8" s="852">
        <v>424</v>
      </c>
      <c r="H8" s="597">
        <f t="shared" ref="H8:H14" si="3">J8+I8</f>
        <v>1245</v>
      </c>
      <c r="I8" s="849">
        <v>618</v>
      </c>
      <c r="J8" s="849">
        <v>627</v>
      </c>
      <c r="K8" s="585">
        <f t="shared" ref="K8:K14" si="4">M8+L8</f>
        <v>1387</v>
      </c>
      <c r="L8" s="438">
        <v>688</v>
      </c>
      <c r="M8" s="438">
        <v>699</v>
      </c>
      <c r="N8" s="119" t="s">
        <v>98</v>
      </c>
    </row>
    <row r="9" spans="1:14" ht="33.75" customHeight="1" thickBot="1">
      <c r="A9" s="65" t="s">
        <v>99</v>
      </c>
      <c r="B9" s="475">
        <f t="shared" si="0"/>
        <v>8551</v>
      </c>
      <c r="C9" s="475">
        <f t="shared" si="1"/>
        <v>4197</v>
      </c>
      <c r="D9" s="475">
        <f t="shared" si="1"/>
        <v>4354</v>
      </c>
      <c r="E9" s="475">
        <f t="shared" si="2"/>
        <v>2534</v>
      </c>
      <c r="F9" s="851">
        <v>1233</v>
      </c>
      <c r="G9" s="851">
        <v>1301</v>
      </c>
      <c r="H9" s="596">
        <f t="shared" si="3"/>
        <v>3513</v>
      </c>
      <c r="I9" s="850">
        <v>1728</v>
      </c>
      <c r="J9" s="850">
        <v>1785</v>
      </c>
      <c r="K9" s="475">
        <f t="shared" si="4"/>
        <v>2504</v>
      </c>
      <c r="L9" s="440">
        <v>1236</v>
      </c>
      <c r="M9" s="440">
        <v>1268</v>
      </c>
      <c r="N9" s="120" t="s">
        <v>100</v>
      </c>
    </row>
    <row r="10" spans="1:14" ht="33.75" customHeight="1" thickBot="1">
      <c r="A10" s="64" t="s">
        <v>101</v>
      </c>
      <c r="B10" s="585">
        <f t="shared" si="0"/>
        <v>8754</v>
      </c>
      <c r="C10" s="585">
        <f t="shared" si="1"/>
        <v>4354</v>
      </c>
      <c r="D10" s="585">
        <f t="shared" si="1"/>
        <v>4400</v>
      </c>
      <c r="E10" s="585">
        <f t="shared" si="2"/>
        <v>3303</v>
      </c>
      <c r="F10" s="852">
        <v>1636</v>
      </c>
      <c r="G10" s="852">
        <v>1667</v>
      </c>
      <c r="H10" s="597">
        <f t="shared" si="3"/>
        <v>3258</v>
      </c>
      <c r="I10" s="849">
        <v>1631</v>
      </c>
      <c r="J10" s="849">
        <v>1627</v>
      </c>
      <c r="K10" s="585">
        <f t="shared" si="4"/>
        <v>2193</v>
      </c>
      <c r="L10" s="438">
        <v>1087</v>
      </c>
      <c r="M10" s="438">
        <v>1106</v>
      </c>
      <c r="N10" s="119" t="s">
        <v>102</v>
      </c>
    </row>
    <row r="11" spans="1:14" ht="33.75" customHeight="1" thickBot="1">
      <c r="A11" s="65" t="s">
        <v>103</v>
      </c>
      <c r="B11" s="475">
        <f t="shared" si="0"/>
        <v>4383</v>
      </c>
      <c r="C11" s="475">
        <f t="shared" si="1"/>
        <v>2135</v>
      </c>
      <c r="D11" s="475">
        <f t="shared" si="1"/>
        <v>2248</v>
      </c>
      <c r="E11" s="475">
        <f t="shared" si="2"/>
        <v>1507</v>
      </c>
      <c r="F11" s="851">
        <v>749</v>
      </c>
      <c r="G11" s="851">
        <v>758</v>
      </c>
      <c r="H11" s="596">
        <f t="shared" si="3"/>
        <v>1594</v>
      </c>
      <c r="I11" s="850">
        <v>753</v>
      </c>
      <c r="J11" s="850">
        <v>841</v>
      </c>
      <c r="K11" s="475">
        <f t="shared" si="4"/>
        <v>1282</v>
      </c>
      <c r="L11" s="440">
        <v>633</v>
      </c>
      <c r="M11" s="440">
        <v>649</v>
      </c>
      <c r="N11" s="120" t="s">
        <v>104</v>
      </c>
    </row>
    <row r="12" spans="1:14" ht="33.75" customHeight="1" thickBot="1">
      <c r="A12" s="64" t="s">
        <v>105</v>
      </c>
      <c r="B12" s="585">
        <f t="shared" si="0"/>
        <v>1198</v>
      </c>
      <c r="C12" s="585">
        <f t="shared" si="1"/>
        <v>593</v>
      </c>
      <c r="D12" s="585">
        <f t="shared" si="1"/>
        <v>605</v>
      </c>
      <c r="E12" s="585">
        <f t="shared" si="2"/>
        <v>395</v>
      </c>
      <c r="F12" s="852">
        <v>213</v>
      </c>
      <c r="G12" s="852">
        <v>182</v>
      </c>
      <c r="H12" s="597">
        <f t="shared" si="3"/>
        <v>402</v>
      </c>
      <c r="I12" s="849">
        <v>188</v>
      </c>
      <c r="J12" s="849">
        <v>214</v>
      </c>
      <c r="K12" s="585">
        <f t="shared" si="4"/>
        <v>401</v>
      </c>
      <c r="L12" s="438">
        <v>192</v>
      </c>
      <c r="M12" s="438">
        <v>209</v>
      </c>
      <c r="N12" s="119" t="s">
        <v>106</v>
      </c>
    </row>
    <row r="13" spans="1:14" ht="31.5" customHeight="1" thickBot="1">
      <c r="A13" s="65" t="s">
        <v>222</v>
      </c>
      <c r="B13" s="475">
        <f t="shared" si="0"/>
        <v>101</v>
      </c>
      <c r="C13" s="475">
        <f t="shared" si="1"/>
        <v>58</v>
      </c>
      <c r="D13" s="475">
        <f t="shared" si="1"/>
        <v>43</v>
      </c>
      <c r="E13" s="475">
        <f t="shared" si="2"/>
        <v>30</v>
      </c>
      <c r="F13" s="851">
        <v>20</v>
      </c>
      <c r="G13" s="851">
        <v>10</v>
      </c>
      <c r="H13" s="596">
        <f t="shared" si="3"/>
        <v>28</v>
      </c>
      <c r="I13" s="850">
        <v>16</v>
      </c>
      <c r="J13" s="850">
        <v>12</v>
      </c>
      <c r="K13" s="475">
        <f t="shared" si="4"/>
        <v>43</v>
      </c>
      <c r="L13" s="440">
        <v>22</v>
      </c>
      <c r="M13" s="440">
        <v>21</v>
      </c>
      <c r="N13" s="120" t="s">
        <v>272</v>
      </c>
    </row>
    <row r="14" spans="1:14">
      <c r="A14" s="687" t="s">
        <v>273</v>
      </c>
      <c r="B14" s="466">
        <f t="shared" si="0"/>
        <v>8</v>
      </c>
      <c r="C14" s="1066">
        <f t="shared" si="1"/>
        <v>4</v>
      </c>
      <c r="D14" s="1066">
        <f t="shared" si="1"/>
        <v>4</v>
      </c>
      <c r="E14" s="1066">
        <f t="shared" si="2"/>
        <v>2</v>
      </c>
      <c r="F14" s="1067">
        <v>0</v>
      </c>
      <c r="G14" s="1067">
        <v>2</v>
      </c>
      <c r="H14" s="1068">
        <f t="shared" si="3"/>
        <v>5</v>
      </c>
      <c r="I14" s="1069">
        <v>3</v>
      </c>
      <c r="J14" s="1069">
        <v>2</v>
      </c>
      <c r="K14" s="466">
        <f t="shared" si="4"/>
        <v>1</v>
      </c>
      <c r="L14" s="467">
        <v>1</v>
      </c>
      <c r="M14" s="467">
        <v>0</v>
      </c>
      <c r="N14" s="619" t="s">
        <v>273</v>
      </c>
    </row>
    <row r="15" spans="1:14" ht="27" customHeight="1">
      <c r="A15" s="1065" t="s">
        <v>66</v>
      </c>
      <c r="B15" s="490">
        <f>SUM(B7:B14)</f>
        <v>26816</v>
      </c>
      <c r="C15" s="490">
        <f>SUM(C7:C14)</f>
        <v>13225</v>
      </c>
      <c r="D15" s="490">
        <f>SUM(D7:D14)</f>
        <v>13591</v>
      </c>
      <c r="E15" s="1070">
        <f>G15+F15</f>
        <v>8676</v>
      </c>
      <c r="F15" s="490">
        <f t="shared" ref="F15:M15" si="5">SUM(F7:F14)</f>
        <v>4296</v>
      </c>
      <c r="G15" s="490">
        <f t="shared" si="5"/>
        <v>4380</v>
      </c>
      <c r="H15" s="490">
        <f t="shared" si="5"/>
        <v>10202</v>
      </c>
      <c r="I15" s="490">
        <f t="shared" si="5"/>
        <v>5007</v>
      </c>
      <c r="J15" s="490">
        <f t="shared" si="5"/>
        <v>5195</v>
      </c>
      <c r="K15" s="490">
        <f t="shared" si="5"/>
        <v>7938</v>
      </c>
      <c r="L15" s="490">
        <f t="shared" si="5"/>
        <v>3922</v>
      </c>
      <c r="M15" s="490">
        <f t="shared" si="5"/>
        <v>4016</v>
      </c>
      <c r="N15" s="127" t="s">
        <v>67</v>
      </c>
    </row>
    <row r="16" spans="1:14" ht="12" customHeight="1"/>
    <row r="18" spans="1:14" ht="57">
      <c r="A18" s="272"/>
      <c r="B18" s="271" t="s">
        <v>652</v>
      </c>
      <c r="C18" s="271" t="s">
        <v>653</v>
      </c>
    </row>
    <row r="19" spans="1:14" ht="28.5">
      <c r="A19" s="271" t="s">
        <v>681</v>
      </c>
      <c r="B19" s="616">
        <f>K7</f>
        <v>127</v>
      </c>
      <c r="C19" s="616">
        <f t="shared" ref="C19:C26" si="6">H7+E7</f>
        <v>226</v>
      </c>
    </row>
    <row r="20" spans="1:14">
      <c r="A20" s="271" t="str">
        <f t="shared" ref="A20:A25" si="7">A8</f>
        <v>20-24</v>
      </c>
      <c r="B20" s="616">
        <f>K8</f>
        <v>1387</v>
      </c>
      <c r="C20" s="616">
        <f t="shared" si="6"/>
        <v>2081</v>
      </c>
    </row>
    <row r="21" spans="1:14">
      <c r="A21" s="271" t="str">
        <f t="shared" si="7"/>
        <v>25-29</v>
      </c>
      <c r="B21" s="616">
        <f t="shared" ref="B21:B25" si="8">K9</f>
        <v>2504</v>
      </c>
      <c r="C21" s="616">
        <f t="shared" si="6"/>
        <v>6047</v>
      </c>
    </row>
    <row r="22" spans="1:14">
      <c r="A22" s="271" t="str">
        <f t="shared" si="7"/>
        <v>30-34</v>
      </c>
      <c r="B22" s="616">
        <f t="shared" si="8"/>
        <v>2193</v>
      </c>
      <c r="C22" s="616">
        <f t="shared" si="6"/>
        <v>6561</v>
      </c>
    </row>
    <row r="23" spans="1:14">
      <c r="A23" s="271" t="str">
        <f t="shared" si="7"/>
        <v>35-39</v>
      </c>
      <c r="B23" s="616">
        <f t="shared" si="8"/>
        <v>1282</v>
      </c>
      <c r="C23" s="616">
        <f t="shared" si="6"/>
        <v>3101</v>
      </c>
    </row>
    <row r="24" spans="1:14">
      <c r="A24" s="271" t="str">
        <f t="shared" si="7"/>
        <v>40-44</v>
      </c>
      <c r="B24" s="616">
        <f t="shared" si="8"/>
        <v>401</v>
      </c>
      <c r="C24" s="616">
        <f t="shared" si="6"/>
        <v>797</v>
      </c>
      <c r="E24" s="26"/>
      <c r="F24" s="615"/>
      <c r="K24" s="2"/>
      <c r="L24" s="2"/>
      <c r="M24" s="2"/>
      <c r="N24" s="2"/>
    </row>
    <row r="25" spans="1:14">
      <c r="A25" s="271" t="str">
        <f t="shared" si="7"/>
        <v>45-49</v>
      </c>
      <c r="B25" s="616">
        <f t="shared" si="8"/>
        <v>43</v>
      </c>
      <c r="C25" s="616">
        <f t="shared" si="6"/>
        <v>58</v>
      </c>
      <c r="E25" s="26"/>
      <c r="F25" s="615"/>
      <c r="K25" s="2"/>
      <c r="L25" s="2"/>
      <c r="M25" s="2"/>
      <c r="N25" s="2"/>
    </row>
    <row r="26" spans="1:14">
      <c r="A26" s="271" t="s">
        <v>273</v>
      </c>
      <c r="B26" s="616">
        <f>K14</f>
        <v>1</v>
      </c>
      <c r="C26" s="616">
        <f t="shared" si="6"/>
        <v>7</v>
      </c>
      <c r="E26" s="26"/>
      <c r="F26" s="615"/>
      <c r="K26" s="2"/>
      <c r="L26" s="2"/>
      <c r="M26" s="2"/>
      <c r="N26" s="2"/>
    </row>
    <row r="27" spans="1:14">
      <c r="A27" s="271"/>
      <c r="B27" s="616">
        <f>SUM(B19:B26)</f>
        <v>7938</v>
      </c>
      <c r="C27" s="616">
        <f>SUM(C19:C26)</f>
        <v>18878</v>
      </c>
      <c r="E27" s="26"/>
      <c r="F27" s="615"/>
      <c r="K27" s="2"/>
      <c r="L27" s="2"/>
      <c r="M27" s="2"/>
      <c r="N27" s="2"/>
    </row>
    <row r="28" spans="1:14">
      <c r="B28" s="727"/>
      <c r="C28" s="615"/>
      <c r="E28" s="727"/>
      <c r="F28" s="615"/>
      <c r="K28" s="2"/>
      <c r="L28" s="2"/>
      <c r="M28" s="2"/>
      <c r="N28" s="2"/>
    </row>
    <row r="29" spans="1:14">
      <c r="B29" s="26"/>
      <c r="C29" s="615"/>
      <c r="E29" s="26"/>
      <c r="F29" s="615"/>
      <c r="K29" s="2"/>
      <c r="L29" s="2"/>
      <c r="M29" s="2"/>
      <c r="N29" s="2"/>
    </row>
    <row r="30" spans="1:14">
      <c r="C30" s="901"/>
      <c r="F30" s="901"/>
    </row>
  </sheetData>
  <mergeCells count="9">
    <mergeCell ref="A1:N1"/>
    <mergeCell ref="A2:N2"/>
    <mergeCell ref="A3:N3"/>
    <mergeCell ref="A5:A6"/>
    <mergeCell ref="B5:D5"/>
    <mergeCell ref="E5:G5"/>
    <mergeCell ref="H5:J5"/>
    <mergeCell ref="K5:M5"/>
    <mergeCell ref="N5:N6"/>
  </mergeCells>
  <printOptions horizontalCentered="1" verticalCentered="1"/>
  <pageMargins left="0" right="0" top="0" bottom="0" header="0.51181102362204722" footer="0.51181102362204722"/>
  <pageSetup paperSize="9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BreakPreview" zoomScaleNormal="100" zoomScaleSheetLayoutView="100" workbookViewId="0">
      <selection activeCell="D11" sqref="D11"/>
    </sheetView>
  </sheetViews>
  <sheetFormatPr defaultRowHeight="15"/>
  <cols>
    <col min="1" max="1" width="25.7109375" style="101" customWidth="1"/>
    <col min="2" max="2" width="8.42578125" style="101" customWidth="1"/>
    <col min="3" max="4" width="8" style="101" customWidth="1"/>
    <col min="5" max="6" width="8.42578125" style="101" customWidth="1"/>
    <col min="7" max="7" width="8.28515625" style="101" customWidth="1"/>
    <col min="8" max="10" width="7.7109375" style="101" customWidth="1"/>
    <col min="11" max="11" width="25.7109375" style="101" customWidth="1"/>
    <col min="12" max="256" width="9.140625" style="100"/>
    <col min="257" max="257" width="25.7109375" style="100" customWidth="1"/>
    <col min="258" max="258" width="8.42578125" style="100" customWidth="1"/>
    <col min="259" max="260" width="7.7109375" style="100" customWidth="1"/>
    <col min="261" max="261" width="8.5703125" style="100" customWidth="1"/>
    <col min="262" max="266" width="7.7109375" style="100" customWidth="1"/>
    <col min="267" max="267" width="25.7109375" style="100" customWidth="1"/>
    <col min="268" max="512" width="9.140625" style="100"/>
    <col min="513" max="513" width="25.7109375" style="100" customWidth="1"/>
    <col min="514" max="514" width="8.42578125" style="100" customWidth="1"/>
    <col min="515" max="516" width="7.7109375" style="100" customWidth="1"/>
    <col min="517" max="517" width="8.5703125" style="100" customWidth="1"/>
    <col min="518" max="522" width="7.7109375" style="100" customWidth="1"/>
    <col min="523" max="523" width="25.7109375" style="100" customWidth="1"/>
    <col min="524" max="768" width="9.140625" style="100"/>
    <col min="769" max="769" width="25.7109375" style="100" customWidth="1"/>
    <col min="770" max="770" width="8.42578125" style="100" customWidth="1"/>
    <col min="771" max="772" width="7.7109375" style="100" customWidth="1"/>
    <col min="773" max="773" width="8.5703125" style="100" customWidth="1"/>
    <col min="774" max="778" width="7.7109375" style="100" customWidth="1"/>
    <col min="779" max="779" width="25.7109375" style="100" customWidth="1"/>
    <col min="780" max="1024" width="9.140625" style="100"/>
    <col min="1025" max="1025" width="25.7109375" style="100" customWidth="1"/>
    <col min="1026" max="1026" width="8.42578125" style="100" customWidth="1"/>
    <col min="1027" max="1028" width="7.7109375" style="100" customWidth="1"/>
    <col min="1029" max="1029" width="8.5703125" style="100" customWidth="1"/>
    <col min="1030" max="1034" width="7.7109375" style="100" customWidth="1"/>
    <col min="1035" max="1035" width="25.7109375" style="100" customWidth="1"/>
    <col min="1036" max="1280" width="9.140625" style="100"/>
    <col min="1281" max="1281" width="25.7109375" style="100" customWidth="1"/>
    <col min="1282" max="1282" width="8.42578125" style="100" customWidth="1"/>
    <col min="1283" max="1284" width="7.7109375" style="100" customWidth="1"/>
    <col min="1285" max="1285" width="8.5703125" style="100" customWidth="1"/>
    <col min="1286" max="1290" width="7.7109375" style="100" customWidth="1"/>
    <col min="1291" max="1291" width="25.7109375" style="100" customWidth="1"/>
    <col min="1292" max="1536" width="9.140625" style="100"/>
    <col min="1537" max="1537" width="25.7109375" style="100" customWidth="1"/>
    <col min="1538" max="1538" width="8.42578125" style="100" customWidth="1"/>
    <col min="1539" max="1540" width="7.7109375" style="100" customWidth="1"/>
    <col min="1541" max="1541" width="8.5703125" style="100" customWidth="1"/>
    <col min="1542" max="1546" width="7.7109375" style="100" customWidth="1"/>
    <col min="1547" max="1547" width="25.7109375" style="100" customWidth="1"/>
    <col min="1548" max="1792" width="9.140625" style="100"/>
    <col min="1793" max="1793" width="25.7109375" style="100" customWidth="1"/>
    <col min="1794" max="1794" width="8.42578125" style="100" customWidth="1"/>
    <col min="1795" max="1796" width="7.7109375" style="100" customWidth="1"/>
    <col min="1797" max="1797" width="8.5703125" style="100" customWidth="1"/>
    <col min="1798" max="1802" width="7.7109375" style="100" customWidth="1"/>
    <col min="1803" max="1803" width="25.7109375" style="100" customWidth="1"/>
    <col min="1804" max="2048" width="9.140625" style="100"/>
    <col min="2049" max="2049" width="25.7109375" style="100" customWidth="1"/>
    <col min="2050" max="2050" width="8.42578125" style="100" customWidth="1"/>
    <col min="2051" max="2052" width="7.7109375" style="100" customWidth="1"/>
    <col min="2053" max="2053" width="8.5703125" style="100" customWidth="1"/>
    <col min="2054" max="2058" width="7.7109375" style="100" customWidth="1"/>
    <col min="2059" max="2059" width="25.7109375" style="100" customWidth="1"/>
    <col min="2060" max="2304" width="9.140625" style="100"/>
    <col min="2305" max="2305" width="25.7109375" style="100" customWidth="1"/>
    <col min="2306" max="2306" width="8.42578125" style="100" customWidth="1"/>
    <col min="2307" max="2308" width="7.7109375" style="100" customWidth="1"/>
    <col min="2309" max="2309" width="8.5703125" style="100" customWidth="1"/>
    <col min="2310" max="2314" width="7.7109375" style="100" customWidth="1"/>
    <col min="2315" max="2315" width="25.7109375" style="100" customWidth="1"/>
    <col min="2316" max="2560" width="9.140625" style="100"/>
    <col min="2561" max="2561" width="25.7109375" style="100" customWidth="1"/>
    <col min="2562" max="2562" width="8.42578125" style="100" customWidth="1"/>
    <col min="2563" max="2564" width="7.7109375" style="100" customWidth="1"/>
    <col min="2565" max="2565" width="8.5703125" style="100" customWidth="1"/>
    <col min="2566" max="2570" width="7.7109375" style="100" customWidth="1"/>
    <col min="2571" max="2571" width="25.7109375" style="100" customWidth="1"/>
    <col min="2572" max="2816" width="9.140625" style="100"/>
    <col min="2817" max="2817" width="25.7109375" style="100" customWidth="1"/>
    <col min="2818" max="2818" width="8.42578125" style="100" customWidth="1"/>
    <col min="2819" max="2820" width="7.7109375" style="100" customWidth="1"/>
    <col min="2821" max="2821" width="8.5703125" style="100" customWidth="1"/>
    <col min="2822" max="2826" width="7.7109375" style="100" customWidth="1"/>
    <col min="2827" max="2827" width="25.7109375" style="100" customWidth="1"/>
    <col min="2828" max="3072" width="9.140625" style="100"/>
    <col min="3073" max="3073" width="25.7109375" style="100" customWidth="1"/>
    <col min="3074" max="3074" width="8.42578125" style="100" customWidth="1"/>
    <col min="3075" max="3076" width="7.7109375" style="100" customWidth="1"/>
    <col min="3077" max="3077" width="8.5703125" style="100" customWidth="1"/>
    <col min="3078" max="3082" width="7.7109375" style="100" customWidth="1"/>
    <col min="3083" max="3083" width="25.7109375" style="100" customWidth="1"/>
    <col min="3084" max="3328" width="9.140625" style="100"/>
    <col min="3329" max="3329" width="25.7109375" style="100" customWidth="1"/>
    <col min="3330" max="3330" width="8.42578125" style="100" customWidth="1"/>
    <col min="3331" max="3332" width="7.7109375" style="100" customWidth="1"/>
    <col min="3333" max="3333" width="8.5703125" style="100" customWidth="1"/>
    <col min="3334" max="3338" width="7.7109375" style="100" customWidth="1"/>
    <col min="3339" max="3339" width="25.7109375" style="100" customWidth="1"/>
    <col min="3340" max="3584" width="9.140625" style="100"/>
    <col min="3585" max="3585" width="25.7109375" style="100" customWidth="1"/>
    <col min="3586" max="3586" width="8.42578125" style="100" customWidth="1"/>
    <col min="3587" max="3588" width="7.7109375" style="100" customWidth="1"/>
    <col min="3589" max="3589" width="8.5703125" style="100" customWidth="1"/>
    <col min="3590" max="3594" width="7.7109375" style="100" customWidth="1"/>
    <col min="3595" max="3595" width="25.7109375" style="100" customWidth="1"/>
    <col min="3596" max="3840" width="9.140625" style="100"/>
    <col min="3841" max="3841" width="25.7109375" style="100" customWidth="1"/>
    <col min="3842" max="3842" width="8.42578125" style="100" customWidth="1"/>
    <col min="3843" max="3844" width="7.7109375" style="100" customWidth="1"/>
    <col min="3845" max="3845" width="8.5703125" style="100" customWidth="1"/>
    <col min="3846" max="3850" width="7.7109375" style="100" customWidth="1"/>
    <col min="3851" max="3851" width="25.7109375" style="100" customWidth="1"/>
    <col min="3852" max="4096" width="9.140625" style="100"/>
    <col min="4097" max="4097" width="25.7109375" style="100" customWidth="1"/>
    <col min="4098" max="4098" width="8.42578125" style="100" customWidth="1"/>
    <col min="4099" max="4100" width="7.7109375" style="100" customWidth="1"/>
    <col min="4101" max="4101" width="8.5703125" style="100" customWidth="1"/>
    <col min="4102" max="4106" width="7.7109375" style="100" customWidth="1"/>
    <col min="4107" max="4107" width="25.7109375" style="100" customWidth="1"/>
    <col min="4108" max="4352" width="9.140625" style="100"/>
    <col min="4353" max="4353" width="25.7109375" style="100" customWidth="1"/>
    <col min="4354" max="4354" width="8.42578125" style="100" customWidth="1"/>
    <col min="4355" max="4356" width="7.7109375" style="100" customWidth="1"/>
    <col min="4357" max="4357" width="8.5703125" style="100" customWidth="1"/>
    <col min="4358" max="4362" width="7.7109375" style="100" customWidth="1"/>
    <col min="4363" max="4363" width="25.7109375" style="100" customWidth="1"/>
    <col min="4364" max="4608" width="9.140625" style="100"/>
    <col min="4609" max="4609" width="25.7109375" style="100" customWidth="1"/>
    <col min="4610" max="4610" width="8.42578125" style="100" customWidth="1"/>
    <col min="4611" max="4612" width="7.7109375" style="100" customWidth="1"/>
    <col min="4613" max="4613" width="8.5703125" style="100" customWidth="1"/>
    <col min="4614" max="4618" width="7.7109375" style="100" customWidth="1"/>
    <col min="4619" max="4619" width="25.7109375" style="100" customWidth="1"/>
    <col min="4620" max="4864" width="9.140625" style="100"/>
    <col min="4865" max="4865" width="25.7109375" style="100" customWidth="1"/>
    <col min="4866" max="4866" width="8.42578125" style="100" customWidth="1"/>
    <col min="4867" max="4868" width="7.7109375" style="100" customWidth="1"/>
    <col min="4869" max="4869" width="8.5703125" style="100" customWidth="1"/>
    <col min="4870" max="4874" width="7.7109375" style="100" customWidth="1"/>
    <col min="4875" max="4875" width="25.7109375" style="100" customWidth="1"/>
    <col min="4876" max="5120" width="9.140625" style="100"/>
    <col min="5121" max="5121" width="25.7109375" style="100" customWidth="1"/>
    <col min="5122" max="5122" width="8.42578125" style="100" customWidth="1"/>
    <col min="5123" max="5124" width="7.7109375" style="100" customWidth="1"/>
    <col min="5125" max="5125" width="8.5703125" style="100" customWidth="1"/>
    <col min="5126" max="5130" width="7.7109375" style="100" customWidth="1"/>
    <col min="5131" max="5131" width="25.7109375" style="100" customWidth="1"/>
    <col min="5132" max="5376" width="9.140625" style="100"/>
    <col min="5377" max="5377" width="25.7109375" style="100" customWidth="1"/>
    <col min="5378" max="5378" width="8.42578125" style="100" customWidth="1"/>
    <col min="5379" max="5380" width="7.7109375" style="100" customWidth="1"/>
    <col min="5381" max="5381" width="8.5703125" style="100" customWidth="1"/>
    <col min="5382" max="5386" width="7.7109375" style="100" customWidth="1"/>
    <col min="5387" max="5387" width="25.7109375" style="100" customWidth="1"/>
    <col min="5388" max="5632" width="9.140625" style="100"/>
    <col min="5633" max="5633" width="25.7109375" style="100" customWidth="1"/>
    <col min="5634" max="5634" width="8.42578125" style="100" customWidth="1"/>
    <col min="5635" max="5636" width="7.7109375" style="100" customWidth="1"/>
    <col min="5637" max="5637" width="8.5703125" style="100" customWidth="1"/>
    <col min="5638" max="5642" width="7.7109375" style="100" customWidth="1"/>
    <col min="5643" max="5643" width="25.7109375" style="100" customWidth="1"/>
    <col min="5644" max="5888" width="9.140625" style="100"/>
    <col min="5889" max="5889" width="25.7109375" style="100" customWidth="1"/>
    <col min="5890" max="5890" width="8.42578125" style="100" customWidth="1"/>
    <col min="5891" max="5892" width="7.7109375" style="100" customWidth="1"/>
    <col min="5893" max="5893" width="8.5703125" style="100" customWidth="1"/>
    <col min="5894" max="5898" width="7.7109375" style="100" customWidth="1"/>
    <col min="5899" max="5899" width="25.7109375" style="100" customWidth="1"/>
    <col min="5900" max="6144" width="9.140625" style="100"/>
    <col min="6145" max="6145" width="25.7109375" style="100" customWidth="1"/>
    <col min="6146" max="6146" width="8.42578125" style="100" customWidth="1"/>
    <col min="6147" max="6148" width="7.7109375" style="100" customWidth="1"/>
    <col min="6149" max="6149" width="8.5703125" style="100" customWidth="1"/>
    <col min="6150" max="6154" width="7.7109375" style="100" customWidth="1"/>
    <col min="6155" max="6155" width="25.7109375" style="100" customWidth="1"/>
    <col min="6156" max="6400" width="9.140625" style="100"/>
    <col min="6401" max="6401" width="25.7109375" style="100" customWidth="1"/>
    <col min="6402" max="6402" width="8.42578125" style="100" customWidth="1"/>
    <col min="6403" max="6404" width="7.7109375" style="100" customWidth="1"/>
    <col min="6405" max="6405" width="8.5703125" style="100" customWidth="1"/>
    <col min="6406" max="6410" width="7.7109375" style="100" customWidth="1"/>
    <col min="6411" max="6411" width="25.7109375" style="100" customWidth="1"/>
    <col min="6412" max="6656" width="9.140625" style="100"/>
    <col min="6657" max="6657" width="25.7109375" style="100" customWidth="1"/>
    <col min="6658" max="6658" width="8.42578125" style="100" customWidth="1"/>
    <col min="6659" max="6660" width="7.7109375" style="100" customWidth="1"/>
    <col min="6661" max="6661" width="8.5703125" style="100" customWidth="1"/>
    <col min="6662" max="6666" width="7.7109375" style="100" customWidth="1"/>
    <col min="6667" max="6667" width="25.7109375" style="100" customWidth="1"/>
    <col min="6668" max="6912" width="9.140625" style="100"/>
    <col min="6913" max="6913" width="25.7109375" style="100" customWidth="1"/>
    <col min="6914" max="6914" width="8.42578125" style="100" customWidth="1"/>
    <col min="6915" max="6916" width="7.7109375" style="100" customWidth="1"/>
    <col min="6917" max="6917" width="8.5703125" style="100" customWidth="1"/>
    <col min="6918" max="6922" width="7.7109375" style="100" customWidth="1"/>
    <col min="6923" max="6923" width="25.7109375" style="100" customWidth="1"/>
    <col min="6924" max="7168" width="9.140625" style="100"/>
    <col min="7169" max="7169" width="25.7109375" style="100" customWidth="1"/>
    <col min="7170" max="7170" width="8.42578125" style="100" customWidth="1"/>
    <col min="7171" max="7172" width="7.7109375" style="100" customWidth="1"/>
    <col min="7173" max="7173" width="8.5703125" style="100" customWidth="1"/>
    <col min="7174" max="7178" width="7.7109375" style="100" customWidth="1"/>
    <col min="7179" max="7179" width="25.7109375" style="100" customWidth="1"/>
    <col min="7180" max="7424" width="9.140625" style="100"/>
    <col min="7425" max="7425" width="25.7109375" style="100" customWidth="1"/>
    <col min="7426" max="7426" width="8.42578125" style="100" customWidth="1"/>
    <col min="7427" max="7428" width="7.7109375" style="100" customWidth="1"/>
    <col min="7429" max="7429" width="8.5703125" style="100" customWidth="1"/>
    <col min="7430" max="7434" width="7.7109375" style="100" customWidth="1"/>
    <col min="7435" max="7435" width="25.7109375" style="100" customWidth="1"/>
    <col min="7436" max="7680" width="9.140625" style="100"/>
    <col min="7681" max="7681" width="25.7109375" style="100" customWidth="1"/>
    <col min="7682" max="7682" width="8.42578125" style="100" customWidth="1"/>
    <col min="7683" max="7684" width="7.7109375" style="100" customWidth="1"/>
    <col min="7685" max="7685" width="8.5703125" style="100" customWidth="1"/>
    <col min="7686" max="7690" width="7.7109375" style="100" customWidth="1"/>
    <col min="7691" max="7691" width="25.7109375" style="100" customWidth="1"/>
    <col min="7692" max="7936" width="9.140625" style="100"/>
    <col min="7937" max="7937" width="25.7109375" style="100" customWidth="1"/>
    <col min="7938" max="7938" width="8.42578125" style="100" customWidth="1"/>
    <col min="7939" max="7940" width="7.7109375" style="100" customWidth="1"/>
    <col min="7941" max="7941" width="8.5703125" style="100" customWidth="1"/>
    <col min="7942" max="7946" width="7.7109375" style="100" customWidth="1"/>
    <col min="7947" max="7947" width="25.7109375" style="100" customWidth="1"/>
    <col min="7948" max="8192" width="9.140625" style="100"/>
    <col min="8193" max="8193" width="25.7109375" style="100" customWidth="1"/>
    <col min="8194" max="8194" width="8.42578125" style="100" customWidth="1"/>
    <col min="8195" max="8196" width="7.7109375" style="100" customWidth="1"/>
    <col min="8197" max="8197" width="8.5703125" style="100" customWidth="1"/>
    <col min="8198" max="8202" width="7.7109375" style="100" customWidth="1"/>
    <col min="8203" max="8203" width="25.7109375" style="100" customWidth="1"/>
    <col min="8204" max="8448" width="9.140625" style="100"/>
    <col min="8449" max="8449" width="25.7109375" style="100" customWidth="1"/>
    <col min="8450" max="8450" width="8.42578125" style="100" customWidth="1"/>
    <col min="8451" max="8452" width="7.7109375" style="100" customWidth="1"/>
    <col min="8453" max="8453" width="8.5703125" style="100" customWidth="1"/>
    <col min="8454" max="8458" width="7.7109375" style="100" customWidth="1"/>
    <col min="8459" max="8459" width="25.7109375" style="100" customWidth="1"/>
    <col min="8460" max="8704" width="9.140625" style="100"/>
    <col min="8705" max="8705" width="25.7109375" style="100" customWidth="1"/>
    <col min="8706" max="8706" width="8.42578125" style="100" customWidth="1"/>
    <col min="8707" max="8708" width="7.7109375" style="100" customWidth="1"/>
    <col min="8709" max="8709" width="8.5703125" style="100" customWidth="1"/>
    <col min="8710" max="8714" width="7.7109375" style="100" customWidth="1"/>
    <col min="8715" max="8715" width="25.7109375" style="100" customWidth="1"/>
    <col min="8716" max="8960" width="9.140625" style="100"/>
    <col min="8961" max="8961" width="25.7109375" style="100" customWidth="1"/>
    <col min="8962" max="8962" width="8.42578125" style="100" customWidth="1"/>
    <col min="8963" max="8964" width="7.7109375" style="100" customWidth="1"/>
    <col min="8965" max="8965" width="8.5703125" style="100" customWidth="1"/>
    <col min="8966" max="8970" width="7.7109375" style="100" customWidth="1"/>
    <col min="8971" max="8971" width="25.7109375" style="100" customWidth="1"/>
    <col min="8972" max="9216" width="9.140625" style="100"/>
    <col min="9217" max="9217" width="25.7109375" style="100" customWidth="1"/>
    <col min="9218" max="9218" width="8.42578125" style="100" customWidth="1"/>
    <col min="9219" max="9220" width="7.7109375" style="100" customWidth="1"/>
    <col min="9221" max="9221" width="8.5703125" style="100" customWidth="1"/>
    <col min="9222" max="9226" width="7.7109375" style="100" customWidth="1"/>
    <col min="9227" max="9227" width="25.7109375" style="100" customWidth="1"/>
    <col min="9228" max="9472" width="9.140625" style="100"/>
    <col min="9473" max="9473" width="25.7109375" style="100" customWidth="1"/>
    <col min="9474" max="9474" width="8.42578125" style="100" customWidth="1"/>
    <col min="9475" max="9476" width="7.7109375" style="100" customWidth="1"/>
    <col min="9477" max="9477" width="8.5703125" style="100" customWidth="1"/>
    <col min="9478" max="9482" width="7.7109375" style="100" customWidth="1"/>
    <col min="9483" max="9483" width="25.7109375" style="100" customWidth="1"/>
    <col min="9484" max="9728" width="9.140625" style="100"/>
    <col min="9729" max="9729" width="25.7109375" style="100" customWidth="1"/>
    <col min="9730" max="9730" width="8.42578125" style="100" customWidth="1"/>
    <col min="9731" max="9732" width="7.7109375" style="100" customWidth="1"/>
    <col min="9733" max="9733" width="8.5703125" style="100" customWidth="1"/>
    <col min="9734" max="9738" width="7.7109375" style="100" customWidth="1"/>
    <col min="9739" max="9739" width="25.7109375" style="100" customWidth="1"/>
    <col min="9740" max="9984" width="9.140625" style="100"/>
    <col min="9985" max="9985" width="25.7109375" style="100" customWidth="1"/>
    <col min="9986" max="9986" width="8.42578125" style="100" customWidth="1"/>
    <col min="9987" max="9988" width="7.7109375" style="100" customWidth="1"/>
    <col min="9989" max="9989" width="8.5703125" style="100" customWidth="1"/>
    <col min="9990" max="9994" width="7.7109375" style="100" customWidth="1"/>
    <col min="9995" max="9995" width="25.7109375" style="100" customWidth="1"/>
    <col min="9996" max="10240" width="9.140625" style="100"/>
    <col min="10241" max="10241" width="25.7109375" style="100" customWidth="1"/>
    <col min="10242" max="10242" width="8.42578125" style="100" customWidth="1"/>
    <col min="10243" max="10244" width="7.7109375" style="100" customWidth="1"/>
    <col min="10245" max="10245" width="8.5703125" style="100" customWidth="1"/>
    <col min="10246" max="10250" width="7.7109375" style="100" customWidth="1"/>
    <col min="10251" max="10251" width="25.7109375" style="100" customWidth="1"/>
    <col min="10252" max="10496" width="9.140625" style="100"/>
    <col min="10497" max="10497" width="25.7109375" style="100" customWidth="1"/>
    <col min="10498" max="10498" width="8.42578125" style="100" customWidth="1"/>
    <col min="10499" max="10500" width="7.7109375" style="100" customWidth="1"/>
    <col min="10501" max="10501" width="8.5703125" style="100" customWidth="1"/>
    <col min="10502" max="10506" width="7.7109375" style="100" customWidth="1"/>
    <col min="10507" max="10507" width="25.7109375" style="100" customWidth="1"/>
    <col min="10508" max="10752" width="9.140625" style="100"/>
    <col min="10753" max="10753" width="25.7109375" style="100" customWidth="1"/>
    <col min="10754" max="10754" width="8.42578125" style="100" customWidth="1"/>
    <col min="10755" max="10756" width="7.7109375" style="100" customWidth="1"/>
    <col min="10757" max="10757" width="8.5703125" style="100" customWidth="1"/>
    <col min="10758" max="10762" width="7.7109375" style="100" customWidth="1"/>
    <col min="10763" max="10763" width="25.7109375" style="100" customWidth="1"/>
    <col min="10764" max="11008" width="9.140625" style="100"/>
    <col min="11009" max="11009" width="25.7109375" style="100" customWidth="1"/>
    <col min="11010" max="11010" width="8.42578125" style="100" customWidth="1"/>
    <col min="11011" max="11012" width="7.7109375" style="100" customWidth="1"/>
    <col min="11013" max="11013" width="8.5703125" style="100" customWidth="1"/>
    <col min="11014" max="11018" width="7.7109375" style="100" customWidth="1"/>
    <col min="11019" max="11019" width="25.7109375" style="100" customWidth="1"/>
    <col min="11020" max="11264" width="9.140625" style="100"/>
    <col min="11265" max="11265" width="25.7109375" style="100" customWidth="1"/>
    <col min="11266" max="11266" width="8.42578125" style="100" customWidth="1"/>
    <col min="11267" max="11268" width="7.7109375" style="100" customWidth="1"/>
    <col min="11269" max="11269" width="8.5703125" style="100" customWidth="1"/>
    <col min="11270" max="11274" width="7.7109375" style="100" customWidth="1"/>
    <col min="11275" max="11275" width="25.7109375" style="100" customWidth="1"/>
    <col min="11276" max="11520" width="9.140625" style="100"/>
    <col min="11521" max="11521" width="25.7109375" style="100" customWidth="1"/>
    <col min="11522" max="11522" width="8.42578125" style="100" customWidth="1"/>
    <col min="11523" max="11524" width="7.7109375" style="100" customWidth="1"/>
    <col min="11525" max="11525" width="8.5703125" style="100" customWidth="1"/>
    <col min="11526" max="11530" width="7.7109375" style="100" customWidth="1"/>
    <col min="11531" max="11531" width="25.7109375" style="100" customWidth="1"/>
    <col min="11532" max="11776" width="9.140625" style="100"/>
    <col min="11777" max="11777" width="25.7109375" style="100" customWidth="1"/>
    <col min="11778" max="11778" width="8.42578125" style="100" customWidth="1"/>
    <col min="11779" max="11780" width="7.7109375" style="100" customWidth="1"/>
    <col min="11781" max="11781" width="8.5703125" style="100" customWidth="1"/>
    <col min="11782" max="11786" width="7.7109375" style="100" customWidth="1"/>
    <col min="11787" max="11787" width="25.7109375" style="100" customWidth="1"/>
    <col min="11788" max="12032" width="9.140625" style="100"/>
    <col min="12033" max="12033" width="25.7109375" style="100" customWidth="1"/>
    <col min="12034" max="12034" width="8.42578125" style="100" customWidth="1"/>
    <col min="12035" max="12036" width="7.7109375" style="100" customWidth="1"/>
    <col min="12037" max="12037" width="8.5703125" style="100" customWidth="1"/>
    <col min="12038" max="12042" width="7.7109375" style="100" customWidth="1"/>
    <col min="12043" max="12043" width="25.7109375" style="100" customWidth="1"/>
    <col min="12044" max="12288" width="9.140625" style="100"/>
    <col min="12289" max="12289" width="25.7109375" style="100" customWidth="1"/>
    <col min="12290" max="12290" width="8.42578125" style="100" customWidth="1"/>
    <col min="12291" max="12292" width="7.7109375" style="100" customWidth="1"/>
    <col min="12293" max="12293" width="8.5703125" style="100" customWidth="1"/>
    <col min="12294" max="12298" width="7.7109375" style="100" customWidth="1"/>
    <col min="12299" max="12299" width="25.7109375" style="100" customWidth="1"/>
    <col min="12300" max="12544" width="9.140625" style="100"/>
    <col min="12545" max="12545" width="25.7109375" style="100" customWidth="1"/>
    <col min="12546" max="12546" width="8.42578125" style="100" customWidth="1"/>
    <col min="12547" max="12548" width="7.7109375" style="100" customWidth="1"/>
    <col min="12549" max="12549" width="8.5703125" style="100" customWidth="1"/>
    <col min="12550" max="12554" width="7.7109375" style="100" customWidth="1"/>
    <col min="12555" max="12555" width="25.7109375" style="100" customWidth="1"/>
    <col min="12556" max="12800" width="9.140625" style="100"/>
    <col min="12801" max="12801" width="25.7109375" style="100" customWidth="1"/>
    <col min="12802" max="12802" width="8.42578125" style="100" customWidth="1"/>
    <col min="12803" max="12804" width="7.7109375" style="100" customWidth="1"/>
    <col min="12805" max="12805" width="8.5703125" style="100" customWidth="1"/>
    <col min="12806" max="12810" width="7.7109375" style="100" customWidth="1"/>
    <col min="12811" max="12811" width="25.7109375" style="100" customWidth="1"/>
    <col min="12812" max="13056" width="9.140625" style="100"/>
    <col min="13057" max="13057" width="25.7109375" style="100" customWidth="1"/>
    <col min="13058" max="13058" width="8.42578125" style="100" customWidth="1"/>
    <col min="13059" max="13060" width="7.7109375" style="100" customWidth="1"/>
    <col min="13061" max="13061" width="8.5703125" style="100" customWidth="1"/>
    <col min="13062" max="13066" width="7.7109375" style="100" customWidth="1"/>
    <col min="13067" max="13067" width="25.7109375" style="100" customWidth="1"/>
    <col min="13068" max="13312" width="9.140625" style="100"/>
    <col min="13313" max="13313" width="25.7109375" style="100" customWidth="1"/>
    <col min="13314" max="13314" width="8.42578125" style="100" customWidth="1"/>
    <col min="13315" max="13316" width="7.7109375" style="100" customWidth="1"/>
    <col min="13317" max="13317" width="8.5703125" style="100" customWidth="1"/>
    <col min="13318" max="13322" width="7.7109375" style="100" customWidth="1"/>
    <col min="13323" max="13323" width="25.7109375" style="100" customWidth="1"/>
    <col min="13324" max="13568" width="9.140625" style="100"/>
    <col min="13569" max="13569" width="25.7109375" style="100" customWidth="1"/>
    <col min="13570" max="13570" width="8.42578125" style="100" customWidth="1"/>
    <col min="13571" max="13572" width="7.7109375" style="100" customWidth="1"/>
    <col min="13573" max="13573" width="8.5703125" style="100" customWidth="1"/>
    <col min="13574" max="13578" width="7.7109375" style="100" customWidth="1"/>
    <col min="13579" max="13579" width="25.7109375" style="100" customWidth="1"/>
    <col min="13580" max="13824" width="9.140625" style="100"/>
    <col min="13825" max="13825" width="25.7109375" style="100" customWidth="1"/>
    <col min="13826" max="13826" width="8.42578125" style="100" customWidth="1"/>
    <col min="13827" max="13828" width="7.7109375" style="100" customWidth="1"/>
    <col min="13829" max="13829" width="8.5703125" style="100" customWidth="1"/>
    <col min="13830" max="13834" width="7.7109375" style="100" customWidth="1"/>
    <col min="13835" max="13835" width="25.7109375" style="100" customWidth="1"/>
    <col min="13836" max="14080" width="9.140625" style="100"/>
    <col min="14081" max="14081" width="25.7109375" style="100" customWidth="1"/>
    <col min="14082" max="14082" width="8.42578125" style="100" customWidth="1"/>
    <col min="14083" max="14084" width="7.7109375" style="100" customWidth="1"/>
    <col min="14085" max="14085" width="8.5703125" style="100" customWidth="1"/>
    <col min="14086" max="14090" width="7.7109375" style="100" customWidth="1"/>
    <col min="14091" max="14091" width="25.7109375" style="100" customWidth="1"/>
    <col min="14092" max="14336" width="9.140625" style="100"/>
    <col min="14337" max="14337" width="25.7109375" style="100" customWidth="1"/>
    <col min="14338" max="14338" width="8.42578125" style="100" customWidth="1"/>
    <col min="14339" max="14340" width="7.7109375" style="100" customWidth="1"/>
    <col min="14341" max="14341" width="8.5703125" style="100" customWidth="1"/>
    <col min="14342" max="14346" width="7.7109375" style="100" customWidth="1"/>
    <col min="14347" max="14347" width="25.7109375" style="100" customWidth="1"/>
    <col min="14348" max="14592" width="9.140625" style="100"/>
    <col min="14593" max="14593" width="25.7109375" style="100" customWidth="1"/>
    <col min="14594" max="14594" width="8.42578125" style="100" customWidth="1"/>
    <col min="14595" max="14596" width="7.7109375" style="100" customWidth="1"/>
    <col min="14597" max="14597" width="8.5703125" style="100" customWidth="1"/>
    <col min="14598" max="14602" width="7.7109375" style="100" customWidth="1"/>
    <col min="14603" max="14603" width="25.7109375" style="100" customWidth="1"/>
    <col min="14604" max="14848" width="9.140625" style="100"/>
    <col min="14849" max="14849" width="25.7109375" style="100" customWidth="1"/>
    <col min="14850" max="14850" width="8.42578125" style="100" customWidth="1"/>
    <col min="14851" max="14852" width="7.7109375" style="100" customWidth="1"/>
    <col min="14853" max="14853" width="8.5703125" style="100" customWidth="1"/>
    <col min="14854" max="14858" width="7.7109375" style="100" customWidth="1"/>
    <col min="14859" max="14859" width="25.7109375" style="100" customWidth="1"/>
    <col min="14860" max="15104" width="9.140625" style="100"/>
    <col min="15105" max="15105" width="25.7109375" style="100" customWidth="1"/>
    <col min="15106" max="15106" width="8.42578125" style="100" customWidth="1"/>
    <col min="15107" max="15108" width="7.7109375" style="100" customWidth="1"/>
    <col min="15109" max="15109" width="8.5703125" style="100" customWidth="1"/>
    <col min="15110" max="15114" width="7.7109375" style="100" customWidth="1"/>
    <col min="15115" max="15115" width="25.7109375" style="100" customWidth="1"/>
    <col min="15116" max="15360" width="9.140625" style="100"/>
    <col min="15361" max="15361" width="25.7109375" style="100" customWidth="1"/>
    <col min="15362" max="15362" width="8.42578125" style="100" customWidth="1"/>
    <col min="15363" max="15364" width="7.7109375" style="100" customWidth="1"/>
    <col min="15365" max="15365" width="8.5703125" style="100" customWidth="1"/>
    <col min="15366" max="15370" width="7.7109375" style="100" customWidth="1"/>
    <col min="15371" max="15371" width="25.7109375" style="100" customWidth="1"/>
    <col min="15372" max="15616" width="9.140625" style="100"/>
    <col min="15617" max="15617" width="25.7109375" style="100" customWidth="1"/>
    <col min="15618" max="15618" width="8.42578125" style="100" customWidth="1"/>
    <col min="15619" max="15620" width="7.7109375" style="100" customWidth="1"/>
    <col min="15621" max="15621" width="8.5703125" style="100" customWidth="1"/>
    <col min="15622" max="15626" width="7.7109375" style="100" customWidth="1"/>
    <col min="15627" max="15627" width="25.7109375" style="100" customWidth="1"/>
    <col min="15628" max="15872" width="9.140625" style="100"/>
    <col min="15873" max="15873" width="25.7109375" style="100" customWidth="1"/>
    <col min="15874" max="15874" width="8.42578125" style="100" customWidth="1"/>
    <col min="15875" max="15876" width="7.7109375" style="100" customWidth="1"/>
    <col min="15877" max="15877" width="8.5703125" style="100" customWidth="1"/>
    <col min="15878" max="15882" width="7.7109375" style="100" customWidth="1"/>
    <col min="15883" max="15883" width="25.7109375" style="100" customWidth="1"/>
    <col min="15884" max="16128" width="9.140625" style="100"/>
    <col min="16129" max="16129" width="25.7109375" style="100" customWidth="1"/>
    <col min="16130" max="16130" width="8.42578125" style="100" customWidth="1"/>
    <col min="16131" max="16132" width="7.7109375" style="100" customWidth="1"/>
    <col min="16133" max="16133" width="8.5703125" style="100" customWidth="1"/>
    <col min="16134" max="16138" width="7.7109375" style="100" customWidth="1"/>
    <col min="16139" max="16139" width="25.7109375" style="100" customWidth="1"/>
    <col min="16140" max="16384" width="9.140625" style="100"/>
  </cols>
  <sheetData>
    <row r="1" spans="1:11" ht="20.25">
      <c r="A1" s="1101" t="s">
        <v>898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1" ht="15.75">
      <c r="A2" s="1103" t="s">
        <v>864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1:11" ht="15.75">
      <c r="A3" s="1103">
        <v>2016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1" ht="15.75">
      <c r="A4" s="676" t="s">
        <v>276</v>
      </c>
      <c r="B4" s="673"/>
      <c r="C4" s="673"/>
      <c r="D4" s="673"/>
      <c r="E4" s="673"/>
      <c r="F4" s="673"/>
      <c r="G4" s="673"/>
      <c r="H4" s="673"/>
      <c r="I4" s="673"/>
      <c r="J4" s="673"/>
      <c r="K4" s="674" t="s">
        <v>277</v>
      </c>
    </row>
    <row r="5" spans="1:11" ht="30" customHeight="1">
      <c r="A5" s="1226" t="s">
        <v>899</v>
      </c>
      <c r="B5" s="1215" t="s">
        <v>625</v>
      </c>
      <c r="C5" s="1216"/>
      <c r="D5" s="1221"/>
      <c r="E5" s="1188" t="s">
        <v>521</v>
      </c>
      <c r="F5" s="1188"/>
      <c r="G5" s="1188"/>
      <c r="H5" s="1188" t="s">
        <v>520</v>
      </c>
      <c r="I5" s="1188"/>
      <c r="J5" s="1189"/>
      <c r="K5" s="1228" t="s">
        <v>682</v>
      </c>
    </row>
    <row r="6" spans="1:11" ht="30" customHeight="1">
      <c r="A6" s="1227"/>
      <c r="B6" s="111" t="s">
        <v>620</v>
      </c>
      <c r="C6" s="111" t="s">
        <v>1067</v>
      </c>
      <c r="D6" s="111" t="s">
        <v>497</v>
      </c>
      <c r="E6" s="111" t="s">
        <v>620</v>
      </c>
      <c r="F6" s="111" t="s">
        <v>1067</v>
      </c>
      <c r="G6" s="111" t="s">
        <v>497</v>
      </c>
      <c r="H6" s="111" t="s">
        <v>620</v>
      </c>
      <c r="I6" s="111" t="s">
        <v>1067</v>
      </c>
      <c r="J6" s="111" t="s">
        <v>497</v>
      </c>
      <c r="K6" s="1229"/>
    </row>
    <row r="7" spans="1:11" ht="27.75" customHeight="1" thickBot="1">
      <c r="A7" s="279" t="s">
        <v>684</v>
      </c>
      <c r="B7" s="475">
        <f>D7+C7</f>
        <v>353</v>
      </c>
      <c r="C7" s="475">
        <f>I7+F7</f>
        <v>166</v>
      </c>
      <c r="D7" s="475">
        <f>J7+G7</f>
        <v>187</v>
      </c>
      <c r="E7" s="475">
        <f>G7+F7</f>
        <v>274</v>
      </c>
      <c r="F7" s="447">
        <v>129</v>
      </c>
      <c r="G7" s="447">
        <v>145</v>
      </c>
      <c r="H7" s="475">
        <f>J7+I7</f>
        <v>79</v>
      </c>
      <c r="I7" s="447">
        <v>37</v>
      </c>
      <c r="J7" s="447">
        <v>42</v>
      </c>
      <c r="K7" s="302" t="s">
        <v>683</v>
      </c>
    </row>
    <row r="8" spans="1:11" ht="27.75" customHeight="1" thickBot="1">
      <c r="A8" s="64" t="s">
        <v>97</v>
      </c>
      <c r="B8" s="585">
        <f t="shared" ref="B8:B14" si="0">D8+C8</f>
        <v>3468</v>
      </c>
      <c r="C8" s="585">
        <f t="shared" ref="C8:C14" si="1">I8+F8</f>
        <v>1718</v>
      </c>
      <c r="D8" s="585">
        <f t="shared" ref="D8:D14" si="2">J8+G8</f>
        <v>1750</v>
      </c>
      <c r="E8" s="585">
        <f t="shared" ref="E8:E14" si="3">G8+F8</f>
        <v>2440</v>
      </c>
      <c r="F8" s="438">
        <v>1219</v>
      </c>
      <c r="G8" s="438">
        <v>1221</v>
      </c>
      <c r="H8" s="585">
        <f t="shared" ref="H8:H14" si="4">J8+I8</f>
        <v>1028</v>
      </c>
      <c r="I8" s="438">
        <v>499</v>
      </c>
      <c r="J8" s="438">
        <v>529</v>
      </c>
      <c r="K8" s="119" t="s">
        <v>98</v>
      </c>
    </row>
    <row r="9" spans="1:11" ht="27.75" customHeight="1" thickBot="1">
      <c r="A9" s="65" t="s">
        <v>99</v>
      </c>
      <c r="B9" s="475">
        <f t="shared" si="0"/>
        <v>8551</v>
      </c>
      <c r="C9" s="475">
        <f t="shared" si="1"/>
        <v>4197</v>
      </c>
      <c r="D9" s="475">
        <f t="shared" si="2"/>
        <v>4354</v>
      </c>
      <c r="E9" s="475">
        <f t="shared" si="3"/>
        <v>6558</v>
      </c>
      <c r="F9" s="440">
        <v>3212</v>
      </c>
      <c r="G9" s="440">
        <v>3346</v>
      </c>
      <c r="H9" s="475">
        <f t="shared" si="4"/>
        <v>1993</v>
      </c>
      <c r="I9" s="440">
        <v>985</v>
      </c>
      <c r="J9" s="440">
        <v>1008</v>
      </c>
      <c r="K9" s="120" t="s">
        <v>100</v>
      </c>
    </row>
    <row r="10" spans="1:11" ht="27.75" customHeight="1" thickBot="1">
      <c r="A10" s="64" t="s">
        <v>101</v>
      </c>
      <c r="B10" s="585">
        <f t="shared" si="0"/>
        <v>8754</v>
      </c>
      <c r="C10" s="585">
        <f t="shared" si="1"/>
        <v>4354</v>
      </c>
      <c r="D10" s="585">
        <f t="shared" si="2"/>
        <v>4400</v>
      </c>
      <c r="E10" s="585">
        <f t="shared" si="3"/>
        <v>6894</v>
      </c>
      <c r="F10" s="438">
        <v>3414</v>
      </c>
      <c r="G10" s="438">
        <v>3480</v>
      </c>
      <c r="H10" s="585">
        <f t="shared" si="4"/>
        <v>1860</v>
      </c>
      <c r="I10" s="438">
        <v>940</v>
      </c>
      <c r="J10" s="438">
        <v>920</v>
      </c>
      <c r="K10" s="119" t="s">
        <v>102</v>
      </c>
    </row>
    <row r="11" spans="1:11" ht="27.75" customHeight="1" thickBot="1">
      <c r="A11" s="65" t="s">
        <v>103</v>
      </c>
      <c r="B11" s="475">
        <f t="shared" si="0"/>
        <v>4383</v>
      </c>
      <c r="C11" s="475">
        <f t="shared" si="1"/>
        <v>2135</v>
      </c>
      <c r="D11" s="475">
        <f t="shared" si="2"/>
        <v>2248</v>
      </c>
      <c r="E11" s="475">
        <f t="shared" si="3"/>
        <v>3242</v>
      </c>
      <c r="F11" s="440">
        <v>1584</v>
      </c>
      <c r="G11" s="440">
        <v>1658</v>
      </c>
      <c r="H11" s="475">
        <f t="shared" si="4"/>
        <v>1141</v>
      </c>
      <c r="I11" s="440">
        <v>551</v>
      </c>
      <c r="J11" s="440">
        <v>590</v>
      </c>
      <c r="K11" s="120" t="s">
        <v>104</v>
      </c>
    </row>
    <row r="12" spans="1:11" ht="27.75" customHeight="1" thickBot="1">
      <c r="A12" s="64" t="s">
        <v>105</v>
      </c>
      <c r="B12" s="585">
        <f t="shared" si="0"/>
        <v>1198</v>
      </c>
      <c r="C12" s="585">
        <f t="shared" si="1"/>
        <v>593</v>
      </c>
      <c r="D12" s="585">
        <f>G12+J12</f>
        <v>605</v>
      </c>
      <c r="E12" s="585">
        <f t="shared" si="3"/>
        <v>818</v>
      </c>
      <c r="F12" s="438">
        <v>413</v>
      </c>
      <c r="G12" s="438">
        <v>405</v>
      </c>
      <c r="H12" s="585">
        <f t="shared" si="4"/>
        <v>380</v>
      </c>
      <c r="I12" s="438">
        <v>180</v>
      </c>
      <c r="J12" s="438">
        <v>200</v>
      </c>
      <c r="K12" s="119" t="s">
        <v>106</v>
      </c>
    </row>
    <row r="13" spans="1:11" ht="27.75" customHeight="1" thickBot="1">
      <c r="A13" s="65" t="s">
        <v>222</v>
      </c>
      <c r="B13" s="475">
        <f t="shared" si="0"/>
        <v>101</v>
      </c>
      <c r="C13" s="475">
        <f t="shared" si="1"/>
        <v>58</v>
      </c>
      <c r="D13" s="475">
        <f t="shared" si="2"/>
        <v>43</v>
      </c>
      <c r="E13" s="475">
        <f t="shared" si="3"/>
        <v>58</v>
      </c>
      <c r="F13" s="440">
        <v>35</v>
      </c>
      <c r="G13" s="440">
        <v>23</v>
      </c>
      <c r="H13" s="475">
        <f t="shared" si="4"/>
        <v>43</v>
      </c>
      <c r="I13" s="440">
        <v>23</v>
      </c>
      <c r="J13" s="440">
        <v>20</v>
      </c>
      <c r="K13" s="120" t="s">
        <v>272</v>
      </c>
    </row>
    <row r="14" spans="1:11" ht="27.75" customHeight="1">
      <c r="A14" s="687" t="s">
        <v>274</v>
      </c>
      <c r="B14" s="466">
        <f t="shared" si="0"/>
        <v>8</v>
      </c>
      <c r="C14" s="466">
        <f t="shared" si="1"/>
        <v>4</v>
      </c>
      <c r="D14" s="466">
        <f t="shared" si="2"/>
        <v>4</v>
      </c>
      <c r="E14" s="466">
        <f t="shared" si="3"/>
        <v>7</v>
      </c>
      <c r="F14" s="467">
        <v>3</v>
      </c>
      <c r="G14" s="467">
        <v>4</v>
      </c>
      <c r="H14" s="466">
        <f t="shared" si="4"/>
        <v>1</v>
      </c>
      <c r="I14" s="467">
        <v>1</v>
      </c>
      <c r="J14" s="467">
        <v>0</v>
      </c>
      <c r="K14" s="619" t="s">
        <v>274</v>
      </c>
    </row>
    <row r="15" spans="1:11" ht="27.75" customHeight="1">
      <c r="A15" s="1065" t="s">
        <v>66</v>
      </c>
      <c r="B15" s="490">
        <f t="shared" ref="B15:J15" si="5">SUM(B7:B14)</f>
        <v>26816</v>
      </c>
      <c r="C15" s="490">
        <f t="shared" si="5"/>
        <v>13225</v>
      </c>
      <c r="D15" s="490">
        <f t="shared" si="5"/>
        <v>13591</v>
      </c>
      <c r="E15" s="490">
        <f t="shared" si="5"/>
        <v>20291</v>
      </c>
      <c r="F15" s="490">
        <f t="shared" si="5"/>
        <v>10009</v>
      </c>
      <c r="G15" s="490">
        <f t="shared" si="5"/>
        <v>10282</v>
      </c>
      <c r="H15" s="490">
        <f t="shared" si="5"/>
        <v>6525</v>
      </c>
      <c r="I15" s="490">
        <f t="shared" si="5"/>
        <v>3216</v>
      </c>
      <c r="J15" s="490">
        <f t="shared" si="5"/>
        <v>3309</v>
      </c>
      <c r="K15" s="127" t="s">
        <v>67</v>
      </c>
    </row>
    <row r="16" spans="1:11" ht="24.95" customHeight="1">
      <c r="A16" s="273"/>
      <c r="B16" s="274"/>
      <c r="C16" s="274"/>
      <c r="D16" s="274"/>
      <c r="E16" s="274"/>
      <c r="F16" s="274"/>
      <c r="G16" s="274"/>
      <c r="H16" s="274"/>
      <c r="I16" s="274"/>
      <c r="J16" s="274"/>
      <c r="K16" s="275"/>
    </row>
    <row r="17" spans="1:4" ht="41.25" customHeight="1">
      <c r="A17" s="272"/>
      <c r="B17" s="271" t="s">
        <v>650</v>
      </c>
      <c r="C17" s="271" t="s">
        <v>651</v>
      </c>
      <c r="D17" s="272"/>
    </row>
    <row r="18" spans="1:4" ht="21" customHeight="1">
      <c r="A18" s="271" t="s">
        <v>681</v>
      </c>
      <c r="B18" s="272">
        <f t="shared" ref="B18:B25" si="6">H7</f>
        <v>79</v>
      </c>
      <c r="C18" s="272">
        <f t="shared" ref="C18:C25" si="7">E7</f>
        <v>274</v>
      </c>
      <c r="D18" s="272"/>
    </row>
    <row r="19" spans="1:4">
      <c r="A19" s="271" t="s">
        <v>97</v>
      </c>
      <c r="B19" s="272">
        <f t="shared" si="6"/>
        <v>1028</v>
      </c>
      <c r="C19" s="272">
        <f t="shared" si="7"/>
        <v>2440</v>
      </c>
      <c r="D19" s="272"/>
    </row>
    <row r="20" spans="1:4">
      <c r="A20" s="271" t="s">
        <v>99</v>
      </c>
      <c r="B20" s="272">
        <f t="shared" si="6"/>
        <v>1993</v>
      </c>
      <c r="C20" s="272">
        <f t="shared" si="7"/>
        <v>6558</v>
      </c>
      <c r="D20" s="272"/>
    </row>
    <row r="21" spans="1:4">
      <c r="A21" s="271" t="s">
        <v>101</v>
      </c>
      <c r="B21" s="272">
        <f t="shared" si="6"/>
        <v>1860</v>
      </c>
      <c r="C21" s="272">
        <f t="shared" si="7"/>
        <v>6894</v>
      </c>
      <c r="D21" s="272"/>
    </row>
    <row r="22" spans="1:4">
      <c r="A22" s="271" t="s">
        <v>103</v>
      </c>
      <c r="B22" s="272">
        <f t="shared" si="6"/>
        <v>1141</v>
      </c>
      <c r="C22" s="272">
        <f t="shared" si="7"/>
        <v>3242</v>
      </c>
      <c r="D22" s="272"/>
    </row>
    <row r="23" spans="1:4">
      <c r="A23" s="271" t="s">
        <v>105</v>
      </c>
      <c r="B23" s="272">
        <f t="shared" si="6"/>
        <v>380</v>
      </c>
      <c r="C23" s="272">
        <f t="shared" si="7"/>
        <v>818</v>
      </c>
      <c r="D23" s="272"/>
    </row>
    <row r="24" spans="1:4">
      <c r="A24" s="271" t="s">
        <v>222</v>
      </c>
      <c r="B24" s="272">
        <f t="shared" si="6"/>
        <v>43</v>
      </c>
      <c r="C24" s="272">
        <f t="shared" si="7"/>
        <v>58</v>
      </c>
      <c r="D24" s="272"/>
    </row>
    <row r="25" spans="1:4">
      <c r="A25" s="271" t="s">
        <v>274</v>
      </c>
      <c r="B25" s="272">
        <f t="shared" si="6"/>
        <v>1</v>
      </c>
      <c r="C25" s="272">
        <f t="shared" si="7"/>
        <v>7</v>
      </c>
      <c r="D25" s="272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E17" sqref="E17"/>
    </sheetView>
  </sheetViews>
  <sheetFormatPr defaultRowHeight="15"/>
  <cols>
    <col min="1" max="1" width="16.7109375" style="102" customWidth="1"/>
    <col min="2" max="11" width="8.7109375" style="102" customWidth="1"/>
    <col min="12" max="12" width="16.7109375" style="102" customWidth="1"/>
    <col min="13" max="255" width="9.140625" style="40"/>
    <col min="256" max="256" width="16.7109375" style="40" customWidth="1"/>
    <col min="257" max="267" width="8.7109375" style="40" customWidth="1"/>
    <col min="268" max="268" width="16.7109375" style="40" customWidth="1"/>
    <col min="269" max="511" width="9.140625" style="40"/>
    <col min="512" max="512" width="16.7109375" style="40" customWidth="1"/>
    <col min="513" max="523" width="8.7109375" style="40" customWidth="1"/>
    <col min="524" max="524" width="16.7109375" style="40" customWidth="1"/>
    <col min="525" max="767" width="9.140625" style="40"/>
    <col min="768" max="768" width="16.7109375" style="40" customWidth="1"/>
    <col min="769" max="779" width="8.7109375" style="40" customWidth="1"/>
    <col min="780" max="780" width="16.7109375" style="40" customWidth="1"/>
    <col min="781" max="1023" width="9.140625" style="40"/>
    <col min="1024" max="1024" width="16.7109375" style="40" customWidth="1"/>
    <col min="1025" max="1035" width="8.7109375" style="40" customWidth="1"/>
    <col min="1036" max="1036" width="16.7109375" style="40" customWidth="1"/>
    <col min="1037" max="1279" width="9.140625" style="40"/>
    <col min="1280" max="1280" width="16.7109375" style="40" customWidth="1"/>
    <col min="1281" max="1291" width="8.7109375" style="40" customWidth="1"/>
    <col min="1292" max="1292" width="16.7109375" style="40" customWidth="1"/>
    <col min="1293" max="1535" width="9.140625" style="40"/>
    <col min="1536" max="1536" width="16.7109375" style="40" customWidth="1"/>
    <col min="1537" max="1547" width="8.7109375" style="40" customWidth="1"/>
    <col min="1548" max="1548" width="16.7109375" style="40" customWidth="1"/>
    <col min="1549" max="1791" width="9.140625" style="40"/>
    <col min="1792" max="1792" width="16.7109375" style="40" customWidth="1"/>
    <col min="1793" max="1803" width="8.7109375" style="40" customWidth="1"/>
    <col min="1804" max="1804" width="16.7109375" style="40" customWidth="1"/>
    <col min="1805" max="2047" width="9.140625" style="40"/>
    <col min="2048" max="2048" width="16.7109375" style="40" customWidth="1"/>
    <col min="2049" max="2059" width="8.7109375" style="40" customWidth="1"/>
    <col min="2060" max="2060" width="16.7109375" style="40" customWidth="1"/>
    <col min="2061" max="2303" width="9.140625" style="40"/>
    <col min="2304" max="2304" width="16.7109375" style="40" customWidth="1"/>
    <col min="2305" max="2315" width="8.7109375" style="40" customWidth="1"/>
    <col min="2316" max="2316" width="16.7109375" style="40" customWidth="1"/>
    <col min="2317" max="2559" width="9.140625" style="40"/>
    <col min="2560" max="2560" width="16.7109375" style="40" customWidth="1"/>
    <col min="2561" max="2571" width="8.7109375" style="40" customWidth="1"/>
    <col min="2572" max="2572" width="16.7109375" style="40" customWidth="1"/>
    <col min="2573" max="2815" width="9.140625" style="40"/>
    <col min="2816" max="2816" width="16.7109375" style="40" customWidth="1"/>
    <col min="2817" max="2827" width="8.7109375" style="40" customWidth="1"/>
    <col min="2828" max="2828" width="16.7109375" style="40" customWidth="1"/>
    <col min="2829" max="3071" width="9.140625" style="40"/>
    <col min="3072" max="3072" width="16.7109375" style="40" customWidth="1"/>
    <col min="3073" max="3083" width="8.7109375" style="40" customWidth="1"/>
    <col min="3084" max="3084" width="16.7109375" style="40" customWidth="1"/>
    <col min="3085" max="3327" width="9.140625" style="40"/>
    <col min="3328" max="3328" width="16.7109375" style="40" customWidth="1"/>
    <col min="3329" max="3339" width="8.7109375" style="40" customWidth="1"/>
    <col min="3340" max="3340" width="16.7109375" style="40" customWidth="1"/>
    <col min="3341" max="3583" width="9.140625" style="40"/>
    <col min="3584" max="3584" width="16.7109375" style="40" customWidth="1"/>
    <col min="3585" max="3595" width="8.7109375" style="40" customWidth="1"/>
    <col min="3596" max="3596" width="16.7109375" style="40" customWidth="1"/>
    <col min="3597" max="3839" width="9.140625" style="40"/>
    <col min="3840" max="3840" width="16.7109375" style="40" customWidth="1"/>
    <col min="3841" max="3851" width="8.7109375" style="40" customWidth="1"/>
    <col min="3852" max="3852" width="16.7109375" style="40" customWidth="1"/>
    <col min="3853" max="4095" width="9.140625" style="40"/>
    <col min="4096" max="4096" width="16.7109375" style="40" customWidth="1"/>
    <col min="4097" max="4107" width="8.7109375" style="40" customWidth="1"/>
    <col min="4108" max="4108" width="16.7109375" style="40" customWidth="1"/>
    <col min="4109" max="4351" width="9.140625" style="40"/>
    <col min="4352" max="4352" width="16.7109375" style="40" customWidth="1"/>
    <col min="4353" max="4363" width="8.7109375" style="40" customWidth="1"/>
    <col min="4364" max="4364" width="16.7109375" style="40" customWidth="1"/>
    <col min="4365" max="4607" width="9.140625" style="40"/>
    <col min="4608" max="4608" width="16.7109375" style="40" customWidth="1"/>
    <col min="4609" max="4619" width="8.7109375" style="40" customWidth="1"/>
    <col min="4620" max="4620" width="16.7109375" style="40" customWidth="1"/>
    <col min="4621" max="4863" width="9.140625" style="40"/>
    <col min="4864" max="4864" width="16.7109375" style="40" customWidth="1"/>
    <col min="4865" max="4875" width="8.7109375" style="40" customWidth="1"/>
    <col min="4876" max="4876" width="16.7109375" style="40" customWidth="1"/>
    <col min="4877" max="5119" width="9.140625" style="40"/>
    <col min="5120" max="5120" width="16.7109375" style="40" customWidth="1"/>
    <col min="5121" max="5131" width="8.7109375" style="40" customWidth="1"/>
    <col min="5132" max="5132" width="16.7109375" style="40" customWidth="1"/>
    <col min="5133" max="5375" width="9.140625" style="40"/>
    <col min="5376" max="5376" width="16.7109375" style="40" customWidth="1"/>
    <col min="5377" max="5387" width="8.7109375" style="40" customWidth="1"/>
    <col min="5388" max="5388" width="16.7109375" style="40" customWidth="1"/>
    <col min="5389" max="5631" width="9.140625" style="40"/>
    <col min="5632" max="5632" width="16.7109375" style="40" customWidth="1"/>
    <col min="5633" max="5643" width="8.7109375" style="40" customWidth="1"/>
    <col min="5644" max="5644" width="16.7109375" style="40" customWidth="1"/>
    <col min="5645" max="5887" width="9.140625" style="40"/>
    <col min="5888" max="5888" width="16.7109375" style="40" customWidth="1"/>
    <col min="5889" max="5899" width="8.7109375" style="40" customWidth="1"/>
    <col min="5900" max="5900" width="16.7109375" style="40" customWidth="1"/>
    <col min="5901" max="6143" width="9.140625" style="40"/>
    <col min="6144" max="6144" width="16.7109375" style="40" customWidth="1"/>
    <col min="6145" max="6155" width="8.7109375" style="40" customWidth="1"/>
    <col min="6156" max="6156" width="16.7109375" style="40" customWidth="1"/>
    <col min="6157" max="6399" width="9.140625" style="40"/>
    <col min="6400" max="6400" width="16.7109375" style="40" customWidth="1"/>
    <col min="6401" max="6411" width="8.7109375" style="40" customWidth="1"/>
    <col min="6412" max="6412" width="16.7109375" style="40" customWidth="1"/>
    <col min="6413" max="6655" width="9.140625" style="40"/>
    <col min="6656" max="6656" width="16.7109375" style="40" customWidth="1"/>
    <col min="6657" max="6667" width="8.7109375" style="40" customWidth="1"/>
    <col min="6668" max="6668" width="16.7109375" style="40" customWidth="1"/>
    <col min="6669" max="6911" width="9.140625" style="40"/>
    <col min="6912" max="6912" width="16.7109375" style="40" customWidth="1"/>
    <col min="6913" max="6923" width="8.7109375" style="40" customWidth="1"/>
    <col min="6924" max="6924" width="16.7109375" style="40" customWidth="1"/>
    <col min="6925" max="7167" width="9.140625" style="40"/>
    <col min="7168" max="7168" width="16.7109375" style="40" customWidth="1"/>
    <col min="7169" max="7179" width="8.7109375" style="40" customWidth="1"/>
    <col min="7180" max="7180" width="16.7109375" style="40" customWidth="1"/>
    <col min="7181" max="7423" width="9.140625" style="40"/>
    <col min="7424" max="7424" width="16.7109375" style="40" customWidth="1"/>
    <col min="7425" max="7435" width="8.7109375" style="40" customWidth="1"/>
    <col min="7436" max="7436" width="16.7109375" style="40" customWidth="1"/>
    <col min="7437" max="7679" width="9.140625" style="40"/>
    <col min="7680" max="7680" width="16.7109375" style="40" customWidth="1"/>
    <col min="7681" max="7691" width="8.7109375" style="40" customWidth="1"/>
    <col min="7692" max="7692" width="16.7109375" style="40" customWidth="1"/>
    <col min="7693" max="7935" width="9.140625" style="40"/>
    <col min="7936" max="7936" width="16.7109375" style="40" customWidth="1"/>
    <col min="7937" max="7947" width="8.7109375" style="40" customWidth="1"/>
    <col min="7948" max="7948" width="16.7109375" style="40" customWidth="1"/>
    <col min="7949" max="8191" width="9.140625" style="40"/>
    <col min="8192" max="8192" width="16.7109375" style="40" customWidth="1"/>
    <col min="8193" max="8203" width="8.7109375" style="40" customWidth="1"/>
    <col min="8204" max="8204" width="16.7109375" style="40" customWidth="1"/>
    <col min="8205" max="8447" width="9.140625" style="40"/>
    <col min="8448" max="8448" width="16.7109375" style="40" customWidth="1"/>
    <col min="8449" max="8459" width="8.7109375" style="40" customWidth="1"/>
    <col min="8460" max="8460" width="16.7109375" style="40" customWidth="1"/>
    <col min="8461" max="8703" width="9.140625" style="40"/>
    <col min="8704" max="8704" width="16.7109375" style="40" customWidth="1"/>
    <col min="8705" max="8715" width="8.7109375" style="40" customWidth="1"/>
    <col min="8716" max="8716" width="16.7109375" style="40" customWidth="1"/>
    <col min="8717" max="8959" width="9.140625" style="40"/>
    <col min="8960" max="8960" width="16.7109375" style="40" customWidth="1"/>
    <col min="8961" max="8971" width="8.7109375" style="40" customWidth="1"/>
    <col min="8972" max="8972" width="16.7109375" style="40" customWidth="1"/>
    <col min="8973" max="9215" width="9.140625" style="40"/>
    <col min="9216" max="9216" width="16.7109375" style="40" customWidth="1"/>
    <col min="9217" max="9227" width="8.7109375" style="40" customWidth="1"/>
    <col min="9228" max="9228" width="16.7109375" style="40" customWidth="1"/>
    <col min="9229" max="9471" width="9.140625" style="40"/>
    <col min="9472" max="9472" width="16.7109375" style="40" customWidth="1"/>
    <col min="9473" max="9483" width="8.7109375" style="40" customWidth="1"/>
    <col min="9484" max="9484" width="16.7109375" style="40" customWidth="1"/>
    <col min="9485" max="9727" width="9.140625" style="40"/>
    <col min="9728" max="9728" width="16.7109375" style="40" customWidth="1"/>
    <col min="9729" max="9739" width="8.7109375" style="40" customWidth="1"/>
    <col min="9740" max="9740" width="16.7109375" style="40" customWidth="1"/>
    <col min="9741" max="9983" width="9.140625" style="40"/>
    <col min="9984" max="9984" width="16.7109375" style="40" customWidth="1"/>
    <col min="9985" max="9995" width="8.7109375" style="40" customWidth="1"/>
    <col min="9996" max="9996" width="16.7109375" style="40" customWidth="1"/>
    <col min="9997" max="10239" width="9.140625" style="40"/>
    <col min="10240" max="10240" width="16.7109375" style="40" customWidth="1"/>
    <col min="10241" max="10251" width="8.7109375" style="40" customWidth="1"/>
    <col min="10252" max="10252" width="16.7109375" style="40" customWidth="1"/>
    <col min="10253" max="10495" width="9.140625" style="40"/>
    <col min="10496" max="10496" width="16.7109375" style="40" customWidth="1"/>
    <col min="10497" max="10507" width="8.7109375" style="40" customWidth="1"/>
    <col min="10508" max="10508" width="16.7109375" style="40" customWidth="1"/>
    <col min="10509" max="10751" width="9.140625" style="40"/>
    <col min="10752" max="10752" width="16.7109375" style="40" customWidth="1"/>
    <col min="10753" max="10763" width="8.7109375" style="40" customWidth="1"/>
    <col min="10764" max="10764" width="16.7109375" style="40" customWidth="1"/>
    <col min="10765" max="11007" width="9.140625" style="40"/>
    <col min="11008" max="11008" width="16.7109375" style="40" customWidth="1"/>
    <col min="11009" max="11019" width="8.7109375" style="40" customWidth="1"/>
    <col min="11020" max="11020" width="16.7109375" style="40" customWidth="1"/>
    <col min="11021" max="11263" width="9.140625" style="40"/>
    <col min="11264" max="11264" width="16.7109375" style="40" customWidth="1"/>
    <col min="11265" max="11275" width="8.7109375" style="40" customWidth="1"/>
    <col min="11276" max="11276" width="16.7109375" style="40" customWidth="1"/>
    <col min="11277" max="11519" width="9.140625" style="40"/>
    <col min="11520" max="11520" width="16.7109375" style="40" customWidth="1"/>
    <col min="11521" max="11531" width="8.7109375" style="40" customWidth="1"/>
    <col min="11532" max="11532" width="16.7109375" style="40" customWidth="1"/>
    <col min="11533" max="11775" width="9.140625" style="40"/>
    <col min="11776" max="11776" width="16.7109375" style="40" customWidth="1"/>
    <col min="11777" max="11787" width="8.7109375" style="40" customWidth="1"/>
    <col min="11788" max="11788" width="16.7109375" style="40" customWidth="1"/>
    <col min="11789" max="12031" width="9.140625" style="40"/>
    <col min="12032" max="12032" width="16.7109375" style="40" customWidth="1"/>
    <col min="12033" max="12043" width="8.7109375" style="40" customWidth="1"/>
    <col min="12044" max="12044" width="16.7109375" style="40" customWidth="1"/>
    <col min="12045" max="12287" width="9.140625" style="40"/>
    <col min="12288" max="12288" width="16.7109375" style="40" customWidth="1"/>
    <col min="12289" max="12299" width="8.7109375" style="40" customWidth="1"/>
    <col min="12300" max="12300" width="16.7109375" style="40" customWidth="1"/>
    <col min="12301" max="12543" width="9.140625" style="40"/>
    <col min="12544" max="12544" width="16.7109375" style="40" customWidth="1"/>
    <col min="12545" max="12555" width="8.7109375" style="40" customWidth="1"/>
    <col min="12556" max="12556" width="16.7109375" style="40" customWidth="1"/>
    <col min="12557" max="12799" width="9.140625" style="40"/>
    <col min="12800" max="12800" width="16.7109375" style="40" customWidth="1"/>
    <col min="12801" max="12811" width="8.7109375" style="40" customWidth="1"/>
    <col min="12812" max="12812" width="16.7109375" style="40" customWidth="1"/>
    <col min="12813" max="13055" width="9.140625" style="40"/>
    <col min="13056" max="13056" width="16.7109375" style="40" customWidth="1"/>
    <col min="13057" max="13067" width="8.7109375" style="40" customWidth="1"/>
    <col min="13068" max="13068" width="16.7109375" style="40" customWidth="1"/>
    <col min="13069" max="13311" width="9.140625" style="40"/>
    <col min="13312" max="13312" width="16.7109375" style="40" customWidth="1"/>
    <col min="13313" max="13323" width="8.7109375" style="40" customWidth="1"/>
    <col min="13324" max="13324" width="16.7109375" style="40" customWidth="1"/>
    <col min="13325" max="13567" width="9.140625" style="40"/>
    <col min="13568" max="13568" width="16.7109375" style="40" customWidth="1"/>
    <col min="13569" max="13579" width="8.7109375" style="40" customWidth="1"/>
    <col min="13580" max="13580" width="16.7109375" style="40" customWidth="1"/>
    <col min="13581" max="13823" width="9.140625" style="40"/>
    <col min="13824" max="13824" width="16.7109375" style="40" customWidth="1"/>
    <col min="13825" max="13835" width="8.7109375" style="40" customWidth="1"/>
    <col min="13836" max="13836" width="16.7109375" style="40" customWidth="1"/>
    <col min="13837" max="14079" width="9.140625" style="40"/>
    <col min="14080" max="14080" width="16.7109375" style="40" customWidth="1"/>
    <col min="14081" max="14091" width="8.7109375" style="40" customWidth="1"/>
    <col min="14092" max="14092" width="16.7109375" style="40" customWidth="1"/>
    <col min="14093" max="14335" width="9.140625" style="40"/>
    <col min="14336" max="14336" width="16.7109375" style="40" customWidth="1"/>
    <col min="14337" max="14347" width="8.7109375" style="40" customWidth="1"/>
    <col min="14348" max="14348" width="16.7109375" style="40" customWidth="1"/>
    <col min="14349" max="14591" width="9.140625" style="40"/>
    <col min="14592" max="14592" width="16.7109375" style="40" customWidth="1"/>
    <col min="14593" max="14603" width="8.7109375" style="40" customWidth="1"/>
    <col min="14604" max="14604" width="16.7109375" style="40" customWidth="1"/>
    <col min="14605" max="14847" width="9.140625" style="40"/>
    <col min="14848" max="14848" width="16.7109375" style="40" customWidth="1"/>
    <col min="14849" max="14859" width="8.7109375" style="40" customWidth="1"/>
    <col min="14860" max="14860" width="16.7109375" style="40" customWidth="1"/>
    <col min="14861" max="15103" width="9.140625" style="40"/>
    <col min="15104" max="15104" width="16.7109375" style="40" customWidth="1"/>
    <col min="15105" max="15115" width="8.7109375" style="40" customWidth="1"/>
    <col min="15116" max="15116" width="16.7109375" style="40" customWidth="1"/>
    <col min="15117" max="15359" width="9.140625" style="40"/>
    <col min="15360" max="15360" width="16.7109375" style="40" customWidth="1"/>
    <col min="15361" max="15371" width="8.7109375" style="40" customWidth="1"/>
    <col min="15372" max="15372" width="16.7109375" style="40" customWidth="1"/>
    <col min="15373" max="15615" width="9.140625" style="40"/>
    <col min="15616" max="15616" width="16.7109375" style="40" customWidth="1"/>
    <col min="15617" max="15627" width="8.7109375" style="40" customWidth="1"/>
    <col min="15628" max="15628" width="16.7109375" style="40" customWidth="1"/>
    <col min="15629" max="15871" width="9.140625" style="40"/>
    <col min="15872" max="15872" width="16.7109375" style="40" customWidth="1"/>
    <col min="15873" max="15883" width="8.7109375" style="40" customWidth="1"/>
    <col min="15884" max="15884" width="16.7109375" style="40" customWidth="1"/>
    <col min="15885" max="16127" width="9.140625" style="40"/>
    <col min="16128" max="16128" width="16.7109375" style="40" customWidth="1"/>
    <col min="16129" max="16139" width="8.7109375" style="40" customWidth="1"/>
    <col min="16140" max="16140" width="16.7109375" style="40" customWidth="1"/>
    <col min="16141" max="16384" width="9.140625" style="40"/>
  </cols>
  <sheetData>
    <row r="1" spans="1:242" ht="18.75" customHeight="1">
      <c r="A1" s="1183" t="s">
        <v>900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242" ht="18.75" customHeight="1">
      <c r="A2" s="1184" t="s">
        <v>901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242" ht="18.75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242" ht="18.75" customHeight="1">
      <c r="A4" s="1171" t="s">
        <v>523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242" ht="15.75">
      <c r="A5" s="664" t="s">
        <v>280</v>
      </c>
      <c r="B5" s="681"/>
      <c r="C5" s="681"/>
      <c r="D5" s="681"/>
      <c r="E5" s="681"/>
      <c r="F5" s="681"/>
      <c r="G5" s="688"/>
      <c r="H5" s="681"/>
      <c r="I5" s="681"/>
      <c r="J5" s="681"/>
      <c r="K5" s="681"/>
      <c r="L5" s="679" t="s">
        <v>281</v>
      </c>
    </row>
    <row r="6" spans="1:242" ht="28.5" customHeight="1">
      <c r="A6" s="1230" t="s">
        <v>903</v>
      </c>
      <c r="B6" s="1232" t="s">
        <v>902</v>
      </c>
      <c r="C6" s="1233"/>
      <c r="D6" s="1233"/>
      <c r="E6" s="1233"/>
      <c r="F6" s="1233"/>
      <c r="G6" s="1233"/>
      <c r="H6" s="1233"/>
      <c r="I6" s="1233"/>
      <c r="J6" s="1233"/>
      <c r="K6" s="1234"/>
      <c r="L6" s="1235" t="s">
        <v>1055</v>
      </c>
    </row>
    <row r="7" spans="1:242" ht="30.75" customHeight="1">
      <c r="A7" s="1231"/>
      <c r="B7" s="111" t="s">
        <v>625</v>
      </c>
      <c r="C7" s="572" t="s">
        <v>746</v>
      </c>
      <c r="D7" s="572" t="s">
        <v>98</v>
      </c>
      <c r="E7" s="572" t="s">
        <v>96</v>
      </c>
      <c r="F7" s="572" t="s">
        <v>745</v>
      </c>
      <c r="G7" s="572" t="s">
        <v>744</v>
      </c>
      <c r="H7" s="572">
        <v>4</v>
      </c>
      <c r="I7" s="572">
        <v>3</v>
      </c>
      <c r="J7" s="572">
        <v>2</v>
      </c>
      <c r="K7" s="572">
        <v>1</v>
      </c>
      <c r="L7" s="1236"/>
    </row>
    <row r="8" spans="1:242" ht="26.25" customHeight="1" thickBot="1">
      <c r="A8" s="63" t="s">
        <v>684</v>
      </c>
      <c r="B8" s="463">
        <f t="shared" ref="B8:B15" si="0">SUM(C8:K8)</f>
        <v>127</v>
      </c>
      <c r="C8" s="436">
        <v>0</v>
      </c>
      <c r="D8" s="436">
        <v>0</v>
      </c>
      <c r="E8" s="436">
        <v>0</v>
      </c>
      <c r="F8" s="436">
        <v>0</v>
      </c>
      <c r="G8" s="436">
        <v>5</v>
      </c>
      <c r="H8" s="436">
        <v>4</v>
      </c>
      <c r="I8" s="436">
        <v>13</v>
      </c>
      <c r="J8" s="436">
        <v>35</v>
      </c>
      <c r="K8" s="436">
        <v>70</v>
      </c>
      <c r="L8" s="118" t="s">
        <v>683</v>
      </c>
    </row>
    <row r="9" spans="1:242" ht="26.25" customHeight="1" thickBot="1">
      <c r="A9" s="64" t="s">
        <v>97</v>
      </c>
      <c r="B9" s="464">
        <f t="shared" si="0"/>
        <v>1387</v>
      </c>
      <c r="C9" s="438">
        <v>0</v>
      </c>
      <c r="D9" s="438">
        <v>0</v>
      </c>
      <c r="E9" s="438">
        <v>0</v>
      </c>
      <c r="F9" s="438">
        <v>0</v>
      </c>
      <c r="G9" s="438">
        <v>246</v>
      </c>
      <c r="H9" s="438">
        <v>139</v>
      </c>
      <c r="I9" s="438">
        <v>260</v>
      </c>
      <c r="J9" s="438">
        <v>259</v>
      </c>
      <c r="K9" s="438">
        <v>483</v>
      </c>
      <c r="L9" s="119" t="s">
        <v>97</v>
      </c>
    </row>
    <row r="10" spans="1:242" ht="26.25" customHeight="1" thickBot="1">
      <c r="A10" s="65" t="s">
        <v>99</v>
      </c>
      <c r="B10" s="465">
        <f t="shared" si="0"/>
        <v>2504</v>
      </c>
      <c r="C10" s="440">
        <v>0</v>
      </c>
      <c r="D10" s="440">
        <v>0</v>
      </c>
      <c r="E10" s="440">
        <v>0</v>
      </c>
      <c r="F10" s="440">
        <v>194</v>
      </c>
      <c r="G10" s="440">
        <v>1065</v>
      </c>
      <c r="H10" s="440">
        <v>286</v>
      </c>
      <c r="I10" s="440">
        <v>314</v>
      </c>
      <c r="J10" s="440">
        <v>276</v>
      </c>
      <c r="K10" s="440">
        <v>369</v>
      </c>
      <c r="L10" s="120" t="s">
        <v>99</v>
      </c>
    </row>
    <row r="11" spans="1:242" ht="26.25" customHeight="1" thickBot="1">
      <c r="A11" s="64" t="s">
        <v>101</v>
      </c>
      <c r="B11" s="464">
        <f t="shared" si="0"/>
        <v>2193</v>
      </c>
      <c r="C11" s="438">
        <v>0</v>
      </c>
      <c r="D11" s="438">
        <v>0</v>
      </c>
      <c r="E11" s="438">
        <v>119</v>
      </c>
      <c r="F11" s="438">
        <v>725</v>
      </c>
      <c r="G11" s="438">
        <v>833</v>
      </c>
      <c r="H11" s="438">
        <v>136</v>
      </c>
      <c r="I11" s="438">
        <v>134</v>
      </c>
      <c r="J11" s="438">
        <v>106</v>
      </c>
      <c r="K11" s="438">
        <v>140</v>
      </c>
      <c r="L11" s="119" t="s">
        <v>101</v>
      </c>
    </row>
    <row r="12" spans="1:242" ht="26.25" customHeight="1" thickBot="1">
      <c r="A12" s="65" t="s">
        <v>103</v>
      </c>
      <c r="B12" s="465">
        <f t="shared" si="0"/>
        <v>1282</v>
      </c>
      <c r="C12" s="440">
        <v>0</v>
      </c>
      <c r="D12" s="440">
        <v>65</v>
      </c>
      <c r="E12" s="440">
        <v>285</v>
      </c>
      <c r="F12" s="440">
        <v>453</v>
      </c>
      <c r="G12" s="440">
        <v>299</v>
      </c>
      <c r="H12" s="440">
        <v>46</v>
      </c>
      <c r="I12" s="440">
        <v>41</v>
      </c>
      <c r="J12" s="440">
        <v>42</v>
      </c>
      <c r="K12" s="440">
        <v>51</v>
      </c>
      <c r="L12" s="120" t="s">
        <v>103</v>
      </c>
    </row>
    <row r="13" spans="1:242" ht="26.25" customHeight="1" thickBot="1">
      <c r="A13" s="64" t="s">
        <v>105</v>
      </c>
      <c r="B13" s="464">
        <f t="shared" si="0"/>
        <v>401</v>
      </c>
      <c r="C13" s="438">
        <v>16</v>
      </c>
      <c r="D13" s="438">
        <v>79</v>
      </c>
      <c r="E13" s="438">
        <v>100</v>
      </c>
      <c r="F13" s="438">
        <v>100</v>
      </c>
      <c r="G13" s="438">
        <v>65</v>
      </c>
      <c r="H13" s="438">
        <v>9</v>
      </c>
      <c r="I13" s="438">
        <v>9</v>
      </c>
      <c r="J13" s="438">
        <v>11</v>
      </c>
      <c r="K13" s="438">
        <v>12</v>
      </c>
      <c r="L13" s="119" t="s">
        <v>105</v>
      </c>
    </row>
    <row r="14" spans="1:242" ht="26.25" customHeight="1" thickBot="1">
      <c r="A14" s="65" t="s">
        <v>222</v>
      </c>
      <c r="B14" s="465">
        <f t="shared" si="0"/>
        <v>43</v>
      </c>
      <c r="C14" s="440">
        <v>13</v>
      </c>
      <c r="D14" s="440">
        <v>10</v>
      </c>
      <c r="E14" s="440">
        <v>9</v>
      </c>
      <c r="F14" s="440">
        <v>7</v>
      </c>
      <c r="G14" s="440">
        <v>1</v>
      </c>
      <c r="H14" s="440">
        <v>1</v>
      </c>
      <c r="I14" s="440">
        <v>2</v>
      </c>
      <c r="J14" s="440">
        <v>0</v>
      </c>
      <c r="K14" s="440">
        <v>0</v>
      </c>
      <c r="L14" s="120" t="s">
        <v>222</v>
      </c>
    </row>
    <row r="15" spans="1:242" ht="26.25" customHeight="1">
      <c r="A15" s="687" t="s">
        <v>273</v>
      </c>
      <c r="B15" s="466">
        <f t="shared" si="0"/>
        <v>1</v>
      </c>
      <c r="C15" s="467">
        <v>0</v>
      </c>
      <c r="D15" s="467">
        <v>0</v>
      </c>
      <c r="E15" s="467">
        <v>1</v>
      </c>
      <c r="F15" s="467">
        <v>0</v>
      </c>
      <c r="G15" s="467">
        <v>0</v>
      </c>
      <c r="H15" s="467">
        <v>0</v>
      </c>
      <c r="I15" s="467">
        <v>0</v>
      </c>
      <c r="J15" s="467">
        <v>0</v>
      </c>
      <c r="K15" s="467">
        <v>0</v>
      </c>
      <c r="L15" s="619" t="s">
        <v>274</v>
      </c>
    </row>
    <row r="16" spans="1:242" ht="26.25" customHeight="1">
      <c r="A16" s="1065" t="s">
        <v>66</v>
      </c>
      <c r="B16" s="490">
        <f t="shared" ref="B16:K16" si="1">SUM(B8:B15)</f>
        <v>7938</v>
      </c>
      <c r="C16" s="490">
        <f t="shared" si="1"/>
        <v>29</v>
      </c>
      <c r="D16" s="490">
        <f t="shared" si="1"/>
        <v>154</v>
      </c>
      <c r="E16" s="490">
        <f t="shared" si="1"/>
        <v>514</v>
      </c>
      <c r="F16" s="490">
        <f t="shared" si="1"/>
        <v>1479</v>
      </c>
      <c r="G16" s="490">
        <f t="shared" si="1"/>
        <v>2514</v>
      </c>
      <c r="H16" s="490">
        <f t="shared" si="1"/>
        <v>621</v>
      </c>
      <c r="I16" s="490">
        <f t="shared" si="1"/>
        <v>773</v>
      </c>
      <c r="J16" s="490">
        <f t="shared" si="1"/>
        <v>729</v>
      </c>
      <c r="K16" s="490">
        <f t="shared" si="1"/>
        <v>1125</v>
      </c>
      <c r="L16" s="127" t="s">
        <v>67</v>
      </c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H12" sqref="H12"/>
    </sheetView>
  </sheetViews>
  <sheetFormatPr defaultRowHeight="15"/>
  <cols>
    <col min="1" max="1" width="16.7109375" style="102" customWidth="1"/>
    <col min="2" max="11" width="8.7109375" style="102" customWidth="1"/>
    <col min="12" max="12" width="16.7109375" style="102" customWidth="1"/>
    <col min="13" max="255" width="9.140625" style="40"/>
    <col min="256" max="256" width="16.7109375" style="40" customWidth="1"/>
    <col min="257" max="267" width="8.7109375" style="40" customWidth="1"/>
    <col min="268" max="268" width="16.7109375" style="40" customWidth="1"/>
    <col min="269" max="511" width="9.140625" style="40"/>
    <col min="512" max="512" width="16.7109375" style="40" customWidth="1"/>
    <col min="513" max="523" width="8.7109375" style="40" customWidth="1"/>
    <col min="524" max="524" width="16.7109375" style="40" customWidth="1"/>
    <col min="525" max="767" width="9.140625" style="40"/>
    <col min="768" max="768" width="16.7109375" style="40" customWidth="1"/>
    <col min="769" max="779" width="8.7109375" style="40" customWidth="1"/>
    <col min="780" max="780" width="16.7109375" style="40" customWidth="1"/>
    <col min="781" max="1023" width="9.140625" style="40"/>
    <col min="1024" max="1024" width="16.7109375" style="40" customWidth="1"/>
    <col min="1025" max="1035" width="8.7109375" style="40" customWidth="1"/>
    <col min="1036" max="1036" width="16.7109375" style="40" customWidth="1"/>
    <col min="1037" max="1279" width="9.140625" style="40"/>
    <col min="1280" max="1280" width="16.7109375" style="40" customWidth="1"/>
    <col min="1281" max="1291" width="8.7109375" style="40" customWidth="1"/>
    <col min="1292" max="1292" width="16.7109375" style="40" customWidth="1"/>
    <col min="1293" max="1535" width="9.140625" style="40"/>
    <col min="1536" max="1536" width="16.7109375" style="40" customWidth="1"/>
    <col min="1537" max="1547" width="8.7109375" style="40" customWidth="1"/>
    <col min="1548" max="1548" width="16.7109375" style="40" customWidth="1"/>
    <col min="1549" max="1791" width="9.140625" style="40"/>
    <col min="1792" max="1792" width="16.7109375" style="40" customWidth="1"/>
    <col min="1793" max="1803" width="8.7109375" style="40" customWidth="1"/>
    <col min="1804" max="1804" width="16.7109375" style="40" customWidth="1"/>
    <col min="1805" max="2047" width="9.140625" style="40"/>
    <col min="2048" max="2048" width="16.7109375" style="40" customWidth="1"/>
    <col min="2049" max="2059" width="8.7109375" style="40" customWidth="1"/>
    <col min="2060" max="2060" width="16.7109375" style="40" customWidth="1"/>
    <col min="2061" max="2303" width="9.140625" style="40"/>
    <col min="2304" max="2304" width="16.7109375" style="40" customWidth="1"/>
    <col min="2305" max="2315" width="8.7109375" style="40" customWidth="1"/>
    <col min="2316" max="2316" width="16.7109375" style="40" customWidth="1"/>
    <col min="2317" max="2559" width="9.140625" style="40"/>
    <col min="2560" max="2560" width="16.7109375" style="40" customWidth="1"/>
    <col min="2561" max="2571" width="8.7109375" style="40" customWidth="1"/>
    <col min="2572" max="2572" width="16.7109375" style="40" customWidth="1"/>
    <col min="2573" max="2815" width="9.140625" style="40"/>
    <col min="2816" max="2816" width="16.7109375" style="40" customWidth="1"/>
    <col min="2817" max="2827" width="8.7109375" style="40" customWidth="1"/>
    <col min="2828" max="2828" width="16.7109375" style="40" customWidth="1"/>
    <col min="2829" max="3071" width="9.140625" style="40"/>
    <col min="3072" max="3072" width="16.7109375" style="40" customWidth="1"/>
    <col min="3073" max="3083" width="8.7109375" style="40" customWidth="1"/>
    <col min="3084" max="3084" width="16.7109375" style="40" customWidth="1"/>
    <col min="3085" max="3327" width="9.140625" style="40"/>
    <col min="3328" max="3328" width="16.7109375" style="40" customWidth="1"/>
    <col min="3329" max="3339" width="8.7109375" style="40" customWidth="1"/>
    <col min="3340" max="3340" width="16.7109375" style="40" customWidth="1"/>
    <col min="3341" max="3583" width="9.140625" style="40"/>
    <col min="3584" max="3584" width="16.7109375" style="40" customWidth="1"/>
    <col min="3585" max="3595" width="8.7109375" style="40" customWidth="1"/>
    <col min="3596" max="3596" width="16.7109375" style="40" customWidth="1"/>
    <col min="3597" max="3839" width="9.140625" style="40"/>
    <col min="3840" max="3840" width="16.7109375" style="40" customWidth="1"/>
    <col min="3841" max="3851" width="8.7109375" style="40" customWidth="1"/>
    <col min="3852" max="3852" width="16.7109375" style="40" customWidth="1"/>
    <col min="3853" max="4095" width="9.140625" style="40"/>
    <col min="4096" max="4096" width="16.7109375" style="40" customWidth="1"/>
    <col min="4097" max="4107" width="8.7109375" style="40" customWidth="1"/>
    <col min="4108" max="4108" width="16.7109375" style="40" customWidth="1"/>
    <col min="4109" max="4351" width="9.140625" style="40"/>
    <col min="4352" max="4352" width="16.7109375" style="40" customWidth="1"/>
    <col min="4353" max="4363" width="8.7109375" style="40" customWidth="1"/>
    <col min="4364" max="4364" width="16.7109375" style="40" customWidth="1"/>
    <col min="4365" max="4607" width="9.140625" style="40"/>
    <col min="4608" max="4608" width="16.7109375" style="40" customWidth="1"/>
    <col min="4609" max="4619" width="8.7109375" style="40" customWidth="1"/>
    <col min="4620" max="4620" width="16.7109375" style="40" customWidth="1"/>
    <col min="4621" max="4863" width="9.140625" style="40"/>
    <col min="4864" max="4864" width="16.7109375" style="40" customWidth="1"/>
    <col min="4865" max="4875" width="8.7109375" style="40" customWidth="1"/>
    <col min="4876" max="4876" width="16.7109375" style="40" customWidth="1"/>
    <col min="4877" max="5119" width="9.140625" style="40"/>
    <col min="5120" max="5120" width="16.7109375" style="40" customWidth="1"/>
    <col min="5121" max="5131" width="8.7109375" style="40" customWidth="1"/>
    <col min="5132" max="5132" width="16.7109375" style="40" customWidth="1"/>
    <col min="5133" max="5375" width="9.140625" style="40"/>
    <col min="5376" max="5376" width="16.7109375" style="40" customWidth="1"/>
    <col min="5377" max="5387" width="8.7109375" style="40" customWidth="1"/>
    <col min="5388" max="5388" width="16.7109375" style="40" customWidth="1"/>
    <col min="5389" max="5631" width="9.140625" style="40"/>
    <col min="5632" max="5632" width="16.7109375" style="40" customWidth="1"/>
    <col min="5633" max="5643" width="8.7109375" style="40" customWidth="1"/>
    <col min="5644" max="5644" width="16.7109375" style="40" customWidth="1"/>
    <col min="5645" max="5887" width="9.140625" style="40"/>
    <col min="5888" max="5888" width="16.7109375" style="40" customWidth="1"/>
    <col min="5889" max="5899" width="8.7109375" style="40" customWidth="1"/>
    <col min="5900" max="5900" width="16.7109375" style="40" customWidth="1"/>
    <col min="5901" max="6143" width="9.140625" style="40"/>
    <col min="6144" max="6144" width="16.7109375" style="40" customWidth="1"/>
    <col min="6145" max="6155" width="8.7109375" style="40" customWidth="1"/>
    <col min="6156" max="6156" width="16.7109375" style="40" customWidth="1"/>
    <col min="6157" max="6399" width="9.140625" style="40"/>
    <col min="6400" max="6400" width="16.7109375" style="40" customWidth="1"/>
    <col min="6401" max="6411" width="8.7109375" style="40" customWidth="1"/>
    <col min="6412" max="6412" width="16.7109375" style="40" customWidth="1"/>
    <col min="6413" max="6655" width="9.140625" style="40"/>
    <col min="6656" max="6656" width="16.7109375" style="40" customWidth="1"/>
    <col min="6657" max="6667" width="8.7109375" style="40" customWidth="1"/>
    <col min="6668" max="6668" width="16.7109375" style="40" customWidth="1"/>
    <col min="6669" max="6911" width="9.140625" style="40"/>
    <col min="6912" max="6912" width="16.7109375" style="40" customWidth="1"/>
    <col min="6913" max="6923" width="8.7109375" style="40" customWidth="1"/>
    <col min="6924" max="6924" width="16.7109375" style="40" customWidth="1"/>
    <col min="6925" max="7167" width="9.140625" style="40"/>
    <col min="7168" max="7168" width="16.7109375" style="40" customWidth="1"/>
    <col min="7169" max="7179" width="8.7109375" style="40" customWidth="1"/>
    <col min="7180" max="7180" width="16.7109375" style="40" customWidth="1"/>
    <col min="7181" max="7423" width="9.140625" style="40"/>
    <col min="7424" max="7424" width="16.7109375" style="40" customWidth="1"/>
    <col min="7425" max="7435" width="8.7109375" style="40" customWidth="1"/>
    <col min="7436" max="7436" width="16.7109375" style="40" customWidth="1"/>
    <col min="7437" max="7679" width="9.140625" style="40"/>
    <col min="7680" max="7680" width="16.7109375" style="40" customWidth="1"/>
    <col min="7681" max="7691" width="8.7109375" style="40" customWidth="1"/>
    <col min="7692" max="7692" width="16.7109375" style="40" customWidth="1"/>
    <col min="7693" max="7935" width="9.140625" style="40"/>
    <col min="7936" max="7936" width="16.7109375" style="40" customWidth="1"/>
    <col min="7937" max="7947" width="8.7109375" style="40" customWidth="1"/>
    <col min="7948" max="7948" width="16.7109375" style="40" customWidth="1"/>
    <col min="7949" max="8191" width="9.140625" style="40"/>
    <col min="8192" max="8192" width="16.7109375" style="40" customWidth="1"/>
    <col min="8193" max="8203" width="8.7109375" style="40" customWidth="1"/>
    <col min="8204" max="8204" width="16.7109375" style="40" customWidth="1"/>
    <col min="8205" max="8447" width="9.140625" style="40"/>
    <col min="8448" max="8448" width="16.7109375" style="40" customWidth="1"/>
    <col min="8449" max="8459" width="8.7109375" style="40" customWidth="1"/>
    <col min="8460" max="8460" width="16.7109375" style="40" customWidth="1"/>
    <col min="8461" max="8703" width="9.140625" style="40"/>
    <col min="8704" max="8704" width="16.7109375" style="40" customWidth="1"/>
    <col min="8705" max="8715" width="8.7109375" style="40" customWidth="1"/>
    <col min="8716" max="8716" width="16.7109375" style="40" customWidth="1"/>
    <col min="8717" max="8959" width="9.140625" style="40"/>
    <col min="8960" max="8960" width="16.7109375" style="40" customWidth="1"/>
    <col min="8961" max="8971" width="8.7109375" style="40" customWidth="1"/>
    <col min="8972" max="8972" width="16.7109375" style="40" customWidth="1"/>
    <col min="8973" max="9215" width="9.140625" style="40"/>
    <col min="9216" max="9216" width="16.7109375" style="40" customWidth="1"/>
    <col min="9217" max="9227" width="8.7109375" style="40" customWidth="1"/>
    <col min="9228" max="9228" width="16.7109375" style="40" customWidth="1"/>
    <col min="9229" max="9471" width="9.140625" style="40"/>
    <col min="9472" max="9472" width="16.7109375" style="40" customWidth="1"/>
    <col min="9473" max="9483" width="8.7109375" style="40" customWidth="1"/>
    <col min="9484" max="9484" width="16.7109375" style="40" customWidth="1"/>
    <col min="9485" max="9727" width="9.140625" style="40"/>
    <col min="9728" max="9728" width="16.7109375" style="40" customWidth="1"/>
    <col min="9729" max="9739" width="8.7109375" style="40" customWidth="1"/>
    <col min="9740" max="9740" width="16.7109375" style="40" customWidth="1"/>
    <col min="9741" max="9983" width="9.140625" style="40"/>
    <col min="9984" max="9984" width="16.7109375" style="40" customWidth="1"/>
    <col min="9985" max="9995" width="8.7109375" style="40" customWidth="1"/>
    <col min="9996" max="9996" width="16.7109375" style="40" customWidth="1"/>
    <col min="9997" max="10239" width="9.140625" style="40"/>
    <col min="10240" max="10240" width="16.7109375" style="40" customWidth="1"/>
    <col min="10241" max="10251" width="8.7109375" style="40" customWidth="1"/>
    <col min="10252" max="10252" width="16.7109375" style="40" customWidth="1"/>
    <col min="10253" max="10495" width="9.140625" style="40"/>
    <col min="10496" max="10496" width="16.7109375" style="40" customWidth="1"/>
    <col min="10497" max="10507" width="8.7109375" style="40" customWidth="1"/>
    <col min="10508" max="10508" width="16.7109375" style="40" customWidth="1"/>
    <col min="10509" max="10751" width="9.140625" style="40"/>
    <col min="10752" max="10752" width="16.7109375" style="40" customWidth="1"/>
    <col min="10753" max="10763" width="8.7109375" style="40" customWidth="1"/>
    <col min="10764" max="10764" width="16.7109375" style="40" customWidth="1"/>
    <col min="10765" max="11007" width="9.140625" style="40"/>
    <col min="11008" max="11008" width="16.7109375" style="40" customWidth="1"/>
    <col min="11009" max="11019" width="8.7109375" style="40" customWidth="1"/>
    <col min="11020" max="11020" width="16.7109375" style="40" customWidth="1"/>
    <col min="11021" max="11263" width="9.140625" style="40"/>
    <col min="11264" max="11264" width="16.7109375" style="40" customWidth="1"/>
    <col min="11265" max="11275" width="8.7109375" style="40" customWidth="1"/>
    <col min="11276" max="11276" width="16.7109375" style="40" customWidth="1"/>
    <col min="11277" max="11519" width="9.140625" style="40"/>
    <col min="11520" max="11520" width="16.7109375" style="40" customWidth="1"/>
    <col min="11521" max="11531" width="8.7109375" style="40" customWidth="1"/>
    <col min="11532" max="11532" width="16.7109375" style="40" customWidth="1"/>
    <col min="11533" max="11775" width="9.140625" style="40"/>
    <col min="11776" max="11776" width="16.7109375" style="40" customWidth="1"/>
    <col min="11777" max="11787" width="8.7109375" style="40" customWidth="1"/>
    <col min="11788" max="11788" width="16.7109375" style="40" customWidth="1"/>
    <col min="11789" max="12031" width="9.140625" style="40"/>
    <col min="12032" max="12032" width="16.7109375" style="40" customWidth="1"/>
    <col min="12033" max="12043" width="8.7109375" style="40" customWidth="1"/>
    <col min="12044" max="12044" width="16.7109375" style="40" customWidth="1"/>
    <col min="12045" max="12287" width="9.140625" style="40"/>
    <col min="12288" max="12288" width="16.7109375" style="40" customWidth="1"/>
    <col min="12289" max="12299" width="8.7109375" style="40" customWidth="1"/>
    <col min="12300" max="12300" width="16.7109375" style="40" customWidth="1"/>
    <col min="12301" max="12543" width="9.140625" style="40"/>
    <col min="12544" max="12544" width="16.7109375" style="40" customWidth="1"/>
    <col min="12545" max="12555" width="8.7109375" style="40" customWidth="1"/>
    <col min="12556" max="12556" width="16.7109375" style="40" customWidth="1"/>
    <col min="12557" max="12799" width="9.140625" style="40"/>
    <col min="12800" max="12800" width="16.7109375" style="40" customWidth="1"/>
    <col min="12801" max="12811" width="8.7109375" style="40" customWidth="1"/>
    <col min="12812" max="12812" width="16.7109375" style="40" customWidth="1"/>
    <col min="12813" max="13055" width="9.140625" style="40"/>
    <col min="13056" max="13056" width="16.7109375" style="40" customWidth="1"/>
    <col min="13057" max="13067" width="8.7109375" style="40" customWidth="1"/>
    <col min="13068" max="13068" width="16.7109375" style="40" customWidth="1"/>
    <col min="13069" max="13311" width="9.140625" style="40"/>
    <col min="13312" max="13312" width="16.7109375" style="40" customWidth="1"/>
    <col min="13313" max="13323" width="8.7109375" style="40" customWidth="1"/>
    <col min="13324" max="13324" width="16.7109375" style="40" customWidth="1"/>
    <col min="13325" max="13567" width="9.140625" style="40"/>
    <col min="13568" max="13568" width="16.7109375" style="40" customWidth="1"/>
    <col min="13569" max="13579" width="8.7109375" style="40" customWidth="1"/>
    <col min="13580" max="13580" width="16.7109375" style="40" customWidth="1"/>
    <col min="13581" max="13823" width="9.140625" style="40"/>
    <col min="13824" max="13824" width="16.7109375" style="40" customWidth="1"/>
    <col min="13825" max="13835" width="8.7109375" style="40" customWidth="1"/>
    <col min="13836" max="13836" width="16.7109375" style="40" customWidth="1"/>
    <col min="13837" max="14079" width="9.140625" style="40"/>
    <col min="14080" max="14080" width="16.7109375" style="40" customWidth="1"/>
    <col min="14081" max="14091" width="8.7109375" style="40" customWidth="1"/>
    <col min="14092" max="14092" width="16.7109375" style="40" customWidth="1"/>
    <col min="14093" max="14335" width="9.140625" style="40"/>
    <col min="14336" max="14336" width="16.7109375" style="40" customWidth="1"/>
    <col min="14337" max="14347" width="8.7109375" style="40" customWidth="1"/>
    <col min="14348" max="14348" width="16.7109375" style="40" customWidth="1"/>
    <col min="14349" max="14591" width="9.140625" style="40"/>
    <col min="14592" max="14592" width="16.7109375" style="40" customWidth="1"/>
    <col min="14593" max="14603" width="8.7109375" style="40" customWidth="1"/>
    <col min="14604" max="14604" width="16.7109375" style="40" customWidth="1"/>
    <col min="14605" max="14847" width="9.140625" style="40"/>
    <col min="14848" max="14848" width="16.7109375" style="40" customWidth="1"/>
    <col min="14849" max="14859" width="8.7109375" style="40" customWidth="1"/>
    <col min="14860" max="14860" width="16.7109375" style="40" customWidth="1"/>
    <col min="14861" max="15103" width="9.140625" style="40"/>
    <col min="15104" max="15104" width="16.7109375" style="40" customWidth="1"/>
    <col min="15105" max="15115" width="8.7109375" style="40" customWidth="1"/>
    <col min="15116" max="15116" width="16.7109375" style="40" customWidth="1"/>
    <col min="15117" max="15359" width="9.140625" style="40"/>
    <col min="15360" max="15360" width="16.7109375" style="40" customWidth="1"/>
    <col min="15361" max="15371" width="8.7109375" style="40" customWidth="1"/>
    <col min="15372" max="15372" width="16.7109375" style="40" customWidth="1"/>
    <col min="15373" max="15615" width="9.140625" style="40"/>
    <col min="15616" max="15616" width="16.7109375" style="40" customWidth="1"/>
    <col min="15617" max="15627" width="8.7109375" style="40" customWidth="1"/>
    <col min="15628" max="15628" width="16.7109375" style="40" customWidth="1"/>
    <col min="15629" max="15871" width="9.140625" style="40"/>
    <col min="15872" max="15872" width="16.7109375" style="40" customWidth="1"/>
    <col min="15873" max="15883" width="8.7109375" style="40" customWidth="1"/>
    <col min="15884" max="15884" width="16.7109375" style="40" customWidth="1"/>
    <col min="15885" max="16127" width="9.140625" style="40"/>
    <col min="16128" max="16128" width="16.7109375" style="40" customWidth="1"/>
    <col min="16129" max="16139" width="8.7109375" style="40" customWidth="1"/>
    <col min="16140" max="16140" width="16.7109375" style="40" customWidth="1"/>
    <col min="16141" max="16384" width="9.140625" style="40"/>
  </cols>
  <sheetData>
    <row r="1" spans="1:242" ht="18.75" customHeight="1">
      <c r="A1" s="1183" t="s">
        <v>278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242" ht="18.75" customHeight="1">
      <c r="A2" s="1184" t="s">
        <v>279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242" ht="18.75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242" ht="18.75" customHeight="1">
      <c r="A4" s="1171" t="s">
        <v>524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242" ht="15.75">
      <c r="A5" s="664" t="s">
        <v>286</v>
      </c>
      <c r="B5" s="681"/>
      <c r="C5" s="681"/>
      <c r="D5" s="681"/>
      <c r="E5" s="681"/>
      <c r="F5" s="681"/>
      <c r="G5" s="688"/>
      <c r="H5" s="681"/>
      <c r="I5" s="681"/>
      <c r="J5" s="681"/>
      <c r="K5" s="681"/>
      <c r="L5" s="679" t="s">
        <v>287</v>
      </c>
    </row>
    <row r="6" spans="1:242" ht="28.5" customHeight="1">
      <c r="A6" s="1230" t="s">
        <v>903</v>
      </c>
      <c r="B6" s="1237" t="s">
        <v>904</v>
      </c>
      <c r="C6" s="1238"/>
      <c r="D6" s="1238"/>
      <c r="E6" s="1238"/>
      <c r="F6" s="1238"/>
      <c r="G6" s="1238"/>
      <c r="H6" s="1238"/>
      <c r="I6" s="1238"/>
      <c r="J6" s="1238"/>
      <c r="K6" s="1239"/>
      <c r="L6" s="1240" t="s">
        <v>1056</v>
      </c>
    </row>
    <row r="7" spans="1:242" ht="30.75" customHeight="1">
      <c r="A7" s="1231"/>
      <c r="B7" s="111" t="s">
        <v>625</v>
      </c>
      <c r="C7" s="111" t="s">
        <v>283</v>
      </c>
      <c r="D7" s="111" t="s">
        <v>140</v>
      </c>
      <c r="E7" s="111" t="s">
        <v>141</v>
      </c>
      <c r="F7" s="111" t="s">
        <v>284</v>
      </c>
      <c r="G7" s="111" t="s">
        <v>285</v>
      </c>
      <c r="H7" s="111">
        <v>4</v>
      </c>
      <c r="I7" s="111">
        <v>3</v>
      </c>
      <c r="J7" s="111">
        <v>2</v>
      </c>
      <c r="K7" s="111">
        <v>1</v>
      </c>
      <c r="L7" s="1241"/>
    </row>
    <row r="8" spans="1:242" ht="26.25" customHeight="1" thickBot="1">
      <c r="A8" s="63" t="s">
        <v>684</v>
      </c>
      <c r="B8" s="463">
        <f t="shared" ref="B8:B15" si="0">SUM(C8:K8)</f>
        <v>226</v>
      </c>
      <c r="C8" s="436">
        <v>0</v>
      </c>
      <c r="D8" s="436">
        <v>0</v>
      </c>
      <c r="E8" s="436">
        <v>0</v>
      </c>
      <c r="F8" s="436">
        <v>0</v>
      </c>
      <c r="G8" s="436">
        <v>20</v>
      </c>
      <c r="H8" s="436">
        <v>4</v>
      </c>
      <c r="I8" s="436">
        <v>28</v>
      </c>
      <c r="J8" s="436">
        <v>58</v>
      </c>
      <c r="K8" s="436">
        <v>116</v>
      </c>
      <c r="L8" s="118" t="s">
        <v>683</v>
      </c>
    </row>
    <row r="9" spans="1:242" ht="26.25" customHeight="1" thickBot="1">
      <c r="A9" s="64" t="s">
        <v>97</v>
      </c>
      <c r="B9" s="464">
        <f t="shared" si="0"/>
        <v>2081</v>
      </c>
      <c r="C9" s="438">
        <v>0</v>
      </c>
      <c r="D9" s="438">
        <v>0</v>
      </c>
      <c r="E9" s="438">
        <v>0</v>
      </c>
      <c r="F9" s="438">
        <v>0</v>
      </c>
      <c r="G9" s="438">
        <v>494</v>
      </c>
      <c r="H9" s="438">
        <v>220</v>
      </c>
      <c r="I9" s="438">
        <v>340</v>
      </c>
      <c r="J9" s="438">
        <v>354</v>
      </c>
      <c r="K9" s="438">
        <v>673</v>
      </c>
      <c r="L9" s="119" t="s">
        <v>98</v>
      </c>
    </row>
    <row r="10" spans="1:242" ht="26.25" customHeight="1" thickBot="1">
      <c r="A10" s="65" t="s">
        <v>99</v>
      </c>
      <c r="B10" s="465">
        <f t="shared" si="0"/>
        <v>6047</v>
      </c>
      <c r="C10" s="440">
        <v>0</v>
      </c>
      <c r="D10" s="440">
        <v>0</v>
      </c>
      <c r="E10" s="440">
        <v>0</v>
      </c>
      <c r="F10" s="440">
        <v>307</v>
      </c>
      <c r="G10" s="440">
        <v>2566</v>
      </c>
      <c r="H10" s="440">
        <v>700</v>
      </c>
      <c r="I10" s="440">
        <v>752</v>
      </c>
      <c r="J10" s="440">
        <v>705</v>
      </c>
      <c r="K10" s="440">
        <v>1017</v>
      </c>
      <c r="L10" s="120" t="s">
        <v>100</v>
      </c>
    </row>
    <row r="11" spans="1:242" ht="26.25" customHeight="1" thickBot="1">
      <c r="A11" s="64" t="s">
        <v>101</v>
      </c>
      <c r="B11" s="464">
        <f t="shared" si="0"/>
        <v>6561</v>
      </c>
      <c r="C11" s="438">
        <v>0</v>
      </c>
      <c r="D11" s="438">
        <v>0</v>
      </c>
      <c r="E11" s="438">
        <v>230</v>
      </c>
      <c r="F11" s="438">
        <v>1188</v>
      </c>
      <c r="G11" s="438">
        <v>3236</v>
      </c>
      <c r="H11" s="438">
        <v>552</v>
      </c>
      <c r="I11" s="438">
        <v>461</v>
      </c>
      <c r="J11" s="438">
        <v>414</v>
      </c>
      <c r="K11" s="438">
        <v>480</v>
      </c>
      <c r="L11" s="119" t="s">
        <v>102</v>
      </c>
    </row>
    <row r="12" spans="1:242" ht="26.25" customHeight="1" thickBot="1">
      <c r="A12" s="65" t="s">
        <v>103</v>
      </c>
      <c r="B12" s="465">
        <f t="shared" si="0"/>
        <v>3101</v>
      </c>
      <c r="C12" s="440">
        <v>0</v>
      </c>
      <c r="D12" s="440">
        <v>97</v>
      </c>
      <c r="E12" s="440">
        <v>463</v>
      </c>
      <c r="F12" s="440">
        <v>918</v>
      </c>
      <c r="G12" s="440">
        <v>1075</v>
      </c>
      <c r="H12" s="440">
        <v>159</v>
      </c>
      <c r="I12" s="440">
        <v>148</v>
      </c>
      <c r="J12" s="440">
        <v>104</v>
      </c>
      <c r="K12" s="440">
        <v>137</v>
      </c>
      <c r="L12" s="120" t="s">
        <v>104</v>
      </c>
    </row>
    <row r="13" spans="1:242" ht="26.25" customHeight="1" thickBot="1">
      <c r="A13" s="64" t="s">
        <v>105</v>
      </c>
      <c r="B13" s="464">
        <f t="shared" si="0"/>
        <v>797</v>
      </c>
      <c r="C13" s="438">
        <v>29</v>
      </c>
      <c r="D13" s="438">
        <v>126</v>
      </c>
      <c r="E13" s="438">
        <v>204</v>
      </c>
      <c r="F13" s="438">
        <v>176</v>
      </c>
      <c r="G13" s="438">
        <v>172</v>
      </c>
      <c r="H13" s="438">
        <v>32</v>
      </c>
      <c r="I13" s="438">
        <v>25</v>
      </c>
      <c r="J13" s="438">
        <v>13</v>
      </c>
      <c r="K13" s="438">
        <v>20</v>
      </c>
      <c r="L13" s="119" t="s">
        <v>106</v>
      </c>
    </row>
    <row r="14" spans="1:242" ht="26.25" customHeight="1" thickBot="1">
      <c r="A14" s="65" t="s">
        <v>222</v>
      </c>
      <c r="B14" s="465">
        <f t="shared" si="0"/>
        <v>58</v>
      </c>
      <c r="C14" s="440">
        <v>11</v>
      </c>
      <c r="D14" s="440">
        <v>10</v>
      </c>
      <c r="E14" s="440">
        <v>14</v>
      </c>
      <c r="F14" s="440">
        <v>10</v>
      </c>
      <c r="G14" s="440">
        <v>5</v>
      </c>
      <c r="H14" s="440">
        <v>1</v>
      </c>
      <c r="I14" s="440">
        <v>1</v>
      </c>
      <c r="J14" s="440">
        <v>3</v>
      </c>
      <c r="K14" s="440">
        <v>3</v>
      </c>
      <c r="L14" s="120" t="s">
        <v>272</v>
      </c>
    </row>
    <row r="15" spans="1:242" ht="26.25" customHeight="1">
      <c r="A15" s="687" t="s">
        <v>273</v>
      </c>
      <c r="B15" s="466">
        <f t="shared" si="0"/>
        <v>7</v>
      </c>
      <c r="C15" s="467">
        <v>0</v>
      </c>
      <c r="D15" s="467">
        <v>0</v>
      </c>
      <c r="E15" s="467">
        <v>0</v>
      </c>
      <c r="F15" s="467">
        <v>1</v>
      </c>
      <c r="G15" s="467">
        <v>5</v>
      </c>
      <c r="H15" s="467">
        <v>0</v>
      </c>
      <c r="I15" s="467">
        <v>0</v>
      </c>
      <c r="J15" s="467">
        <v>1</v>
      </c>
      <c r="K15" s="467">
        <v>0</v>
      </c>
      <c r="L15" s="619" t="s">
        <v>274</v>
      </c>
    </row>
    <row r="16" spans="1:242" ht="26.25" customHeight="1">
      <c r="A16" s="1065" t="s">
        <v>66</v>
      </c>
      <c r="B16" s="490">
        <f t="shared" ref="B16:K16" si="1">SUM(B8:B15)</f>
        <v>18878</v>
      </c>
      <c r="C16" s="490">
        <f t="shared" si="1"/>
        <v>40</v>
      </c>
      <c r="D16" s="490">
        <f t="shared" si="1"/>
        <v>233</v>
      </c>
      <c r="E16" s="490">
        <f t="shared" si="1"/>
        <v>911</v>
      </c>
      <c r="F16" s="490">
        <f t="shared" si="1"/>
        <v>2600</v>
      </c>
      <c r="G16" s="490">
        <f t="shared" si="1"/>
        <v>7573</v>
      </c>
      <c r="H16" s="490">
        <f t="shared" si="1"/>
        <v>1668</v>
      </c>
      <c r="I16" s="490">
        <f t="shared" si="1"/>
        <v>1755</v>
      </c>
      <c r="J16" s="490">
        <f t="shared" si="1"/>
        <v>1652</v>
      </c>
      <c r="K16" s="490">
        <f t="shared" si="1"/>
        <v>2446</v>
      </c>
      <c r="L16" s="127" t="s">
        <v>67</v>
      </c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L14" sqref="L14"/>
    </sheetView>
  </sheetViews>
  <sheetFormatPr defaultRowHeight="15"/>
  <cols>
    <col min="1" max="1" width="16.7109375" style="102" customWidth="1"/>
    <col min="2" max="11" width="8.7109375" style="102" customWidth="1"/>
    <col min="12" max="12" width="16.7109375" style="102" customWidth="1"/>
    <col min="13" max="255" width="9.140625" style="40"/>
    <col min="256" max="256" width="16.7109375" style="40" customWidth="1"/>
    <col min="257" max="267" width="8.7109375" style="40" customWidth="1"/>
    <col min="268" max="268" width="16.7109375" style="40" customWidth="1"/>
    <col min="269" max="511" width="9.140625" style="40"/>
    <col min="512" max="512" width="16.7109375" style="40" customWidth="1"/>
    <col min="513" max="523" width="8.7109375" style="40" customWidth="1"/>
    <col min="524" max="524" width="16.7109375" style="40" customWidth="1"/>
    <col min="525" max="767" width="9.140625" style="40"/>
    <col min="768" max="768" width="16.7109375" style="40" customWidth="1"/>
    <col min="769" max="779" width="8.7109375" style="40" customWidth="1"/>
    <col min="780" max="780" width="16.7109375" style="40" customWidth="1"/>
    <col min="781" max="1023" width="9.140625" style="40"/>
    <col min="1024" max="1024" width="16.7109375" style="40" customWidth="1"/>
    <col min="1025" max="1035" width="8.7109375" style="40" customWidth="1"/>
    <col min="1036" max="1036" width="16.7109375" style="40" customWidth="1"/>
    <col min="1037" max="1279" width="9.140625" style="40"/>
    <col min="1280" max="1280" width="16.7109375" style="40" customWidth="1"/>
    <col min="1281" max="1291" width="8.7109375" style="40" customWidth="1"/>
    <col min="1292" max="1292" width="16.7109375" style="40" customWidth="1"/>
    <col min="1293" max="1535" width="9.140625" style="40"/>
    <col min="1536" max="1536" width="16.7109375" style="40" customWidth="1"/>
    <col min="1537" max="1547" width="8.7109375" style="40" customWidth="1"/>
    <col min="1548" max="1548" width="16.7109375" style="40" customWidth="1"/>
    <col min="1549" max="1791" width="9.140625" style="40"/>
    <col min="1792" max="1792" width="16.7109375" style="40" customWidth="1"/>
    <col min="1793" max="1803" width="8.7109375" style="40" customWidth="1"/>
    <col min="1804" max="1804" width="16.7109375" style="40" customWidth="1"/>
    <col min="1805" max="2047" width="9.140625" style="40"/>
    <col min="2048" max="2048" width="16.7109375" style="40" customWidth="1"/>
    <col min="2049" max="2059" width="8.7109375" style="40" customWidth="1"/>
    <col min="2060" max="2060" width="16.7109375" style="40" customWidth="1"/>
    <col min="2061" max="2303" width="9.140625" style="40"/>
    <col min="2304" max="2304" width="16.7109375" style="40" customWidth="1"/>
    <col min="2305" max="2315" width="8.7109375" style="40" customWidth="1"/>
    <col min="2316" max="2316" width="16.7109375" style="40" customWidth="1"/>
    <col min="2317" max="2559" width="9.140625" style="40"/>
    <col min="2560" max="2560" width="16.7109375" style="40" customWidth="1"/>
    <col min="2561" max="2571" width="8.7109375" style="40" customWidth="1"/>
    <col min="2572" max="2572" width="16.7109375" style="40" customWidth="1"/>
    <col min="2573" max="2815" width="9.140625" style="40"/>
    <col min="2816" max="2816" width="16.7109375" style="40" customWidth="1"/>
    <col min="2817" max="2827" width="8.7109375" style="40" customWidth="1"/>
    <col min="2828" max="2828" width="16.7109375" style="40" customWidth="1"/>
    <col min="2829" max="3071" width="9.140625" style="40"/>
    <col min="3072" max="3072" width="16.7109375" style="40" customWidth="1"/>
    <col min="3073" max="3083" width="8.7109375" style="40" customWidth="1"/>
    <col min="3084" max="3084" width="16.7109375" style="40" customWidth="1"/>
    <col min="3085" max="3327" width="9.140625" style="40"/>
    <col min="3328" max="3328" width="16.7109375" style="40" customWidth="1"/>
    <col min="3329" max="3339" width="8.7109375" style="40" customWidth="1"/>
    <col min="3340" max="3340" width="16.7109375" style="40" customWidth="1"/>
    <col min="3341" max="3583" width="9.140625" style="40"/>
    <col min="3584" max="3584" width="16.7109375" style="40" customWidth="1"/>
    <col min="3585" max="3595" width="8.7109375" style="40" customWidth="1"/>
    <col min="3596" max="3596" width="16.7109375" style="40" customWidth="1"/>
    <col min="3597" max="3839" width="9.140625" style="40"/>
    <col min="3840" max="3840" width="16.7109375" style="40" customWidth="1"/>
    <col min="3841" max="3851" width="8.7109375" style="40" customWidth="1"/>
    <col min="3852" max="3852" width="16.7109375" style="40" customWidth="1"/>
    <col min="3853" max="4095" width="9.140625" style="40"/>
    <col min="4096" max="4096" width="16.7109375" style="40" customWidth="1"/>
    <col min="4097" max="4107" width="8.7109375" style="40" customWidth="1"/>
    <col min="4108" max="4108" width="16.7109375" style="40" customWidth="1"/>
    <col min="4109" max="4351" width="9.140625" style="40"/>
    <col min="4352" max="4352" width="16.7109375" style="40" customWidth="1"/>
    <col min="4353" max="4363" width="8.7109375" style="40" customWidth="1"/>
    <col min="4364" max="4364" width="16.7109375" style="40" customWidth="1"/>
    <col min="4365" max="4607" width="9.140625" style="40"/>
    <col min="4608" max="4608" width="16.7109375" style="40" customWidth="1"/>
    <col min="4609" max="4619" width="8.7109375" style="40" customWidth="1"/>
    <col min="4620" max="4620" width="16.7109375" style="40" customWidth="1"/>
    <col min="4621" max="4863" width="9.140625" style="40"/>
    <col min="4864" max="4864" width="16.7109375" style="40" customWidth="1"/>
    <col min="4865" max="4875" width="8.7109375" style="40" customWidth="1"/>
    <col min="4876" max="4876" width="16.7109375" style="40" customWidth="1"/>
    <col min="4877" max="5119" width="9.140625" style="40"/>
    <col min="5120" max="5120" width="16.7109375" style="40" customWidth="1"/>
    <col min="5121" max="5131" width="8.7109375" style="40" customWidth="1"/>
    <col min="5132" max="5132" width="16.7109375" style="40" customWidth="1"/>
    <col min="5133" max="5375" width="9.140625" style="40"/>
    <col min="5376" max="5376" width="16.7109375" style="40" customWidth="1"/>
    <col min="5377" max="5387" width="8.7109375" style="40" customWidth="1"/>
    <col min="5388" max="5388" width="16.7109375" style="40" customWidth="1"/>
    <col min="5389" max="5631" width="9.140625" style="40"/>
    <col min="5632" max="5632" width="16.7109375" style="40" customWidth="1"/>
    <col min="5633" max="5643" width="8.7109375" style="40" customWidth="1"/>
    <col min="5644" max="5644" width="16.7109375" style="40" customWidth="1"/>
    <col min="5645" max="5887" width="9.140625" style="40"/>
    <col min="5888" max="5888" width="16.7109375" style="40" customWidth="1"/>
    <col min="5889" max="5899" width="8.7109375" style="40" customWidth="1"/>
    <col min="5900" max="5900" width="16.7109375" style="40" customWidth="1"/>
    <col min="5901" max="6143" width="9.140625" style="40"/>
    <col min="6144" max="6144" width="16.7109375" style="40" customWidth="1"/>
    <col min="6145" max="6155" width="8.7109375" style="40" customWidth="1"/>
    <col min="6156" max="6156" width="16.7109375" style="40" customWidth="1"/>
    <col min="6157" max="6399" width="9.140625" style="40"/>
    <col min="6400" max="6400" width="16.7109375" style="40" customWidth="1"/>
    <col min="6401" max="6411" width="8.7109375" style="40" customWidth="1"/>
    <col min="6412" max="6412" width="16.7109375" style="40" customWidth="1"/>
    <col min="6413" max="6655" width="9.140625" style="40"/>
    <col min="6656" max="6656" width="16.7109375" style="40" customWidth="1"/>
    <col min="6657" max="6667" width="8.7109375" style="40" customWidth="1"/>
    <col min="6668" max="6668" width="16.7109375" style="40" customWidth="1"/>
    <col min="6669" max="6911" width="9.140625" style="40"/>
    <col min="6912" max="6912" width="16.7109375" style="40" customWidth="1"/>
    <col min="6913" max="6923" width="8.7109375" style="40" customWidth="1"/>
    <col min="6924" max="6924" width="16.7109375" style="40" customWidth="1"/>
    <col min="6925" max="7167" width="9.140625" style="40"/>
    <col min="7168" max="7168" width="16.7109375" style="40" customWidth="1"/>
    <col min="7169" max="7179" width="8.7109375" style="40" customWidth="1"/>
    <col min="7180" max="7180" width="16.7109375" style="40" customWidth="1"/>
    <col min="7181" max="7423" width="9.140625" style="40"/>
    <col min="7424" max="7424" width="16.7109375" style="40" customWidth="1"/>
    <col min="7425" max="7435" width="8.7109375" style="40" customWidth="1"/>
    <col min="7436" max="7436" width="16.7109375" style="40" customWidth="1"/>
    <col min="7437" max="7679" width="9.140625" style="40"/>
    <col min="7680" max="7680" width="16.7109375" style="40" customWidth="1"/>
    <col min="7681" max="7691" width="8.7109375" style="40" customWidth="1"/>
    <col min="7692" max="7692" width="16.7109375" style="40" customWidth="1"/>
    <col min="7693" max="7935" width="9.140625" style="40"/>
    <col min="7936" max="7936" width="16.7109375" style="40" customWidth="1"/>
    <col min="7937" max="7947" width="8.7109375" style="40" customWidth="1"/>
    <col min="7948" max="7948" width="16.7109375" style="40" customWidth="1"/>
    <col min="7949" max="8191" width="9.140625" style="40"/>
    <col min="8192" max="8192" width="16.7109375" style="40" customWidth="1"/>
    <col min="8193" max="8203" width="8.7109375" style="40" customWidth="1"/>
    <col min="8204" max="8204" width="16.7109375" style="40" customWidth="1"/>
    <col min="8205" max="8447" width="9.140625" style="40"/>
    <col min="8448" max="8448" width="16.7109375" style="40" customWidth="1"/>
    <col min="8449" max="8459" width="8.7109375" style="40" customWidth="1"/>
    <col min="8460" max="8460" width="16.7109375" style="40" customWidth="1"/>
    <col min="8461" max="8703" width="9.140625" style="40"/>
    <col min="8704" max="8704" width="16.7109375" style="40" customWidth="1"/>
    <col min="8705" max="8715" width="8.7109375" style="40" customWidth="1"/>
    <col min="8716" max="8716" width="16.7109375" style="40" customWidth="1"/>
    <col min="8717" max="8959" width="9.140625" style="40"/>
    <col min="8960" max="8960" width="16.7109375" style="40" customWidth="1"/>
    <col min="8961" max="8971" width="8.7109375" style="40" customWidth="1"/>
    <col min="8972" max="8972" width="16.7109375" style="40" customWidth="1"/>
    <col min="8973" max="9215" width="9.140625" style="40"/>
    <col min="9216" max="9216" width="16.7109375" style="40" customWidth="1"/>
    <col min="9217" max="9227" width="8.7109375" style="40" customWidth="1"/>
    <col min="9228" max="9228" width="16.7109375" style="40" customWidth="1"/>
    <col min="9229" max="9471" width="9.140625" style="40"/>
    <col min="9472" max="9472" width="16.7109375" style="40" customWidth="1"/>
    <col min="9473" max="9483" width="8.7109375" style="40" customWidth="1"/>
    <col min="9484" max="9484" width="16.7109375" style="40" customWidth="1"/>
    <col min="9485" max="9727" width="9.140625" style="40"/>
    <col min="9728" max="9728" width="16.7109375" style="40" customWidth="1"/>
    <col min="9729" max="9739" width="8.7109375" style="40" customWidth="1"/>
    <col min="9740" max="9740" width="16.7109375" style="40" customWidth="1"/>
    <col min="9741" max="9983" width="9.140625" style="40"/>
    <col min="9984" max="9984" width="16.7109375" style="40" customWidth="1"/>
    <col min="9985" max="9995" width="8.7109375" style="40" customWidth="1"/>
    <col min="9996" max="9996" width="16.7109375" style="40" customWidth="1"/>
    <col min="9997" max="10239" width="9.140625" style="40"/>
    <col min="10240" max="10240" width="16.7109375" style="40" customWidth="1"/>
    <col min="10241" max="10251" width="8.7109375" style="40" customWidth="1"/>
    <col min="10252" max="10252" width="16.7109375" style="40" customWidth="1"/>
    <col min="10253" max="10495" width="9.140625" style="40"/>
    <col min="10496" max="10496" width="16.7109375" style="40" customWidth="1"/>
    <col min="10497" max="10507" width="8.7109375" style="40" customWidth="1"/>
    <col min="10508" max="10508" width="16.7109375" style="40" customWidth="1"/>
    <col min="10509" max="10751" width="9.140625" style="40"/>
    <col min="10752" max="10752" width="16.7109375" style="40" customWidth="1"/>
    <col min="10753" max="10763" width="8.7109375" style="40" customWidth="1"/>
    <col min="10764" max="10764" width="16.7109375" style="40" customWidth="1"/>
    <col min="10765" max="11007" width="9.140625" style="40"/>
    <col min="11008" max="11008" width="16.7109375" style="40" customWidth="1"/>
    <col min="11009" max="11019" width="8.7109375" style="40" customWidth="1"/>
    <col min="11020" max="11020" width="16.7109375" style="40" customWidth="1"/>
    <col min="11021" max="11263" width="9.140625" style="40"/>
    <col min="11264" max="11264" width="16.7109375" style="40" customWidth="1"/>
    <col min="11265" max="11275" width="8.7109375" style="40" customWidth="1"/>
    <col min="11276" max="11276" width="16.7109375" style="40" customWidth="1"/>
    <col min="11277" max="11519" width="9.140625" style="40"/>
    <col min="11520" max="11520" width="16.7109375" style="40" customWidth="1"/>
    <col min="11521" max="11531" width="8.7109375" style="40" customWidth="1"/>
    <col min="11532" max="11532" width="16.7109375" style="40" customWidth="1"/>
    <col min="11533" max="11775" width="9.140625" style="40"/>
    <col min="11776" max="11776" width="16.7109375" style="40" customWidth="1"/>
    <col min="11777" max="11787" width="8.7109375" style="40" customWidth="1"/>
    <col min="11788" max="11788" width="16.7109375" style="40" customWidth="1"/>
    <col min="11789" max="12031" width="9.140625" style="40"/>
    <col min="12032" max="12032" width="16.7109375" style="40" customWidth="1"/>
    <col min="12033" max="12043" width="8.7109375" style="40" customWidth="1"/>
    <col min="12044" max="12044" width="16.7109375" style="40" customWidth="1"/>
    <col min="12045" max="12287" width="9.140625" style="40"/>
    <col min="12288" max="12288" width="16.7109375" style="40" customWidth="1"/>
    <col min="12289" max="12299" width="8.7109375" style="40" customWidth="1"/>
    <col min="12300" max="12300" width="16.7109375" style="40" customWidth="1"/>
    <col min="12301" max="12543" width="9.140625" style="40"/>
    <col min="12544" max="12544" width="16.7109375" style="40" customWidth="1"/>
    <col min="12545" max="12555" width="8.7109375" style="40" customWidth="1"/>
    <col min="12556" max="12556" width="16.7109375" style="40" customWidth="1"/>
    <col min="12557" max="12799" width="9.140625" style="40"/>
    <col min="12800" max="12800" width="16.7109375" style="40" customWidth="1"/>
    <col min="12801" max="12811" width="8.7109375" style="40" customWidth="1"/>
    <col min="12812" max="12812" width="16.7109375" style="40" customWidth="1"/>
    <col min="12813" max="13055" width="9.140625" style="40"/>
    <col min="13056" max="13056" width="16.7109375" style="40" customWidth="1"/>
    <col min="13057" max="13067" width="8.7109375" style="40" customWidth="1"/>
    <col min="13068" max="13068" width="16.7109375" style="40" customWidth="1"/>
    <col min="13069" max="13311" width="9.140625" style="40"/>
    <col min="13312" max="13312" width="16.7109375" style="40" customWidth="1"/>
    <col min="13313" max="13323" width="8.7109375" style="40" customWidth="1"/>
    <col min="13324" max="13324" width="16.7109375" style="40" customWidth="1"/>
    <col min="13325" max="13567" width="9.140625" style="40"/>
    <col min="13568" max="13568" width="16.7109375" style="40" customWidth="1"/>
    <col min="13569" max="13579" width="8.7109375" style="40" customWidth="1"/>
    <col min="13580" max="13580" width="16.7109375" style="40" customWidth="1"/>
    <col min="13581" max="13823" width="9.140625" style="40"/>
    <col min="13824" max="13824" width="16.7109375" style="40" customWidth="1"/>
    <col min="13825" max="13835" width="8.7109375" style="40" customWidth="1"/>
    <col min="13836" max="13836" width="16.7109375" style="40" customWidth="1"/>
    <col min="13837" max="14079" width="9.140625" style="40"/>
    <col min="14080" max="14080" width="16.7109375" style="40" customWidth="1"/>
    <col min="14081" max="14091" width="8.7109375" style="40" customWidth="1"/>
    <col min="14092" max="14092" width="16.7109375" style="40" customWidth="1"/>
    <col min="14093" max="14335" width="9.140625" style="40"/>
    <col min="14336" max="14336" width="16.7109375" style="40" customWidth="1"/>
    <col min="14337" max="14347" width="8.7109375" style="40" customWidth="1"/>
    <col min="14348" max="14348" width="16.7109375" style="40" customWidth="1"/>
    <col min="14349" max="14591" width="9.140625" style="40"/>
    <col min="14592" max="14592" width="16.7109375" style="40" customWidth="1"/>
    <col min="14593" max="14603" width="8.7109375" style="40" customWidth="1"/>
    <col min="14604" max="14604" width="16.7109375" style="40" customWidth="1"/>
    <col min="14605" max="14847" width="9.140625" style="40"/>
    <col min="14848" max="14848" width="16.7109375" style="40" customWidth="1"/>
    <col min="14849" max="14859" width="8.7109375" style="40" customWidth="1"/>
    <col min="14860" max="14860" width="16.7109375" style="40" customWidth="1"/>
    <col min="14861" max="15103" width="9.140625" style="40"/>
    <col min="15104" max="15104" width="16.7109375" style="40" customWidth="1"/>
    <col min="15105" max="15115" width="8.7109375" style="40" customWidth="1"/>
    <col min="15116" max="15116" width="16.7109375" style="40" customWidth="1"/>
    <col min="15117" max="15359" width="9.140625" style="40"/>
    <col min="15360" max="15360" width="16.7109375" style="40" customWidth="1"/>
    <col min="15361" max="15371" width="8.7109375" style="40" customWidth="1"/>
    <col min="15372" max="15372" width="16.7109375" style="40" customWidth="1"/>
    <col min="15373" max="15615" width="9.140625" style="40"/>
    <col min="15616" max="15616" width="16.7109375" style="40" customWidth="1"/>
    <col min="15617" max="15627" width="8.7109375" style="40" customWidth="1"/>
    <col min="15628" max="15628" width="16.7109375" style="40" customWidth="1"/>
    <col min="15629" max="15871" width="9.140625" style="40"/>
    <col min="15872" max="15872" width="16.7109375" style="40" customWidth="1"/>
    <col min="15873" max="15883" width="8.7109375" style="40" customWidth="1"/>
    <col min="15884" max="15884" width="16.7109375" style="40" customWidth="1"/>
    <col min="15885" max="16127" width="9.140625" style="40"/>
    <col min="16128" max="16128" width="16.7109375" style="40" customWidth="1"/>
    <col min="16129" max="16139" width="8.7109375" style="40" customWidth="1"/>
    <col min="16140" max="16140" width="16.7109375" style="40" customWidth="1"/>
    <col min="16141" max="16384" width="9.140625" style="40"/>
  </cols>
  <sheetData>
    <row r="1" spans="1:242" ht="18.75" customHeight="1">
      <c r="A1" s="1183" t="s">
        <v>900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242" ht="18.75" customHeight="1">
      <c r="A2" s="1184" t="s">
        <v>901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242" ht="18.75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242" ht="18.75" customHeight="1">
      <c r="A4" s="1171" t="s">
        <v>254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242" ht="15.75">
      <c r="A5" s="664" t="s">
        <v>288</v>
      </c>
      <c r="B5" s="681"/>
      <c r="C5" s="681"/>
      <c r="D5" s="681"/>
      <c r="E5" s="681"/>
      <c r="F5" s="681"/>
      <c r="G5" s="688"/>
      <c r="H5" s="681"/>
      <c r="I5" s="681"/>
      <c r="J5" s="681"/>
      <c r="K5" s="681"/>
      <c r="L5" s="679" t="s">
        <v>289</v>
      </c>
    </row>
    <row r="6" spans="1:242" ht="28.5" customHeight="1">
      <c r="A6" s="1230" t="s">
        <v>903</v>
      </c>
      <c r="B6" s="1237" t="s">
        <v>904</v>
      </c>
      <c r="C6" s="1238"/>
      <c r="D6" s="1238"/>
      <c r="E6" s="1238"/>
      <c r="F6" s="1238"/>
      <c r="G6" s="1238"/>
      <c r="H6" s="1238"/>
      <c r="I6" s="1238"/>
      <c r="J6" s="1238"/>
      <c r="K6" s="1239"/>
      <c r="L6" s="1240" t="s">
        <v>1056</v>
      </c>
    </row>
    <row r="7" spans="1:242" ht="30.75" customHeight="1">
      <c r="A7" s="1231"/>
      <c r="B7" s="111" t="s">
        <v>625</v>
      </c>
      <c r="C7" s="572" t="s">
        <v>746</v>
      </c>
      <c r="D7" s="572" t="s">
        <v>98</v>
      </c>
      <c r="E7" s="572" t="s">
        <v>96</v>
      </c>
      <c r="F7" s="572" t="s">
        <v>745</v>
      </c>
      <c r="G7" s="572" t="s">
        <v>744</v>
      </c>
      <c r="H7" s="572">
        <v>4</v>
      </c>
      <c r="I7" s="572">
        <v>3</v>
      </c>
      <c r="J7" s="572">
        <v>2</v>
      </c>
      <c r="K7" s="572">
        <v>1</v>
      </c>
      <c r="L7" s="1241"/>
    </row>
    <row r="8" spans="1:242" ht="26.25" customHeight="1" thickBot="1">
      <c r="A8" s="63" t="s">
        <v>684</v>
      </c>
      <c r="B8" s="463">
        <f t="shared" ref="B8:B15" si="0">SUM(C8:K8)</f>
        <v>353</v>
      </c>
      <c r="C8" s="436">
        <f>'B12-1'!C8+'B12-2'!C8</f>
        <v>0</v>
      </c>
      <c r="D8" s="436">
        <f>'B12-1'!D8+'B12-2'!D8</f>
        <v>0</v>
      </c>
      <c r="E8" s="436">
        <f>'B12-1'!E8+'B12-2'!E8</f>
        <v>0</v>
      </c>
      <c r="F8" s="436">
        <f>'B12-1'!F8+'B12-2'!F8</f>
        <v>0</v>
      </c>
      <c r="G8" s="436">
        <f>'B12-1'!G8+'B12-2'!G8</f>
        <v>25</v>
      </c>
      <c r="H8" s="436">
        <f>'B12-1'!H8+'B12-2'!H8</f>
        <v>8</v>
      </c>
      <c r="I8" s="436">
        <f>'B12-1'!I8+'B12-2'!I8</f>
        <v>41</v>
      </c>
      <c r="J8" s="436">
        <f>'B12-1'!J8+'B12-2'!J8</f>
        <v>93</v>
      </c>
      <c r="K8" s="436">
        <f>'B12-1'!K8+'B12-2'!K8</f>
        <v>186</v>
      </c>
      <c r="L8" s="118" t="s">
        <v>683</v>
      </c>
    </row>
    <row r="9" spans="1:242" ht="26.25" customHeight="1" thickBot="1">
      <c r="A9" s="64" t="s">
        <v>97</v>
      </c>
      <c r="B9" s="464">
        <f t="shared" si="0"/>
        <v>3468</v>
      </c>
      <c r="C9" s="438">
        <f>'B12-1'!C9+'B12-2'!C9</f>
        <v>0</v>
      </c>
      <c r="D9" s="438">
        <f>'B12-1'!D9+'B12-2'!D9</f>
        <v>0</v>
      </c>
      <c r="E9" s="438">
        <f>'B12-1'!E9+'B12-2'!E9</f>
        <v>0</v>
      </c>
      <c r="F9" s="438">
        <f>'B12-1'!F9+'B12-2'!F9</f>
        <v>0</v>
      </c>
      <c r="G9" s="438">
        <f>'B12-1'!G9+'B12-2'!G9</f>
        <v>740</v>
      </c>
      <c r="H9" s="438">
        <f>'B12-1'!H9+'B12-2'!H9</f>
        <v>359</v>
      </c>
      <c r="I9" s="438">
        <f>'B12-1'!I9+'B12-2'!I9</f>
        <v>600</v>
      </c>
      <c r="J9" s="438">
        <f>'B12-1'!J9+'B12-2'!J9</f>
        <v>613</v>
      </c>
      <c r="K9" s="438">
        <f>'B12-1'!K9+'B12-2'!K9</f>
        <v>1156</v>
      </c>
      <c r="L9" s="119" t="s">
        <v>98</v>
      </c>
    </row>
    <row r="10" spans="1:242" ht="26.25" customHeight="1" thickBot="1">
      <c r="A10" s="65" t="s">
        <v>99</v>
      </c>
      <c r="B10" s="465">
        <f t="shared" si="0"/>
        <v>8551</v>
      </c>
      <c r="C10" s="440">
        <f>'B12-1'!C10+'B12-2'!C10</f>
        <v>0</v>
      </c>
      <c r="D10" s="440">
        <f>'B12-1'!D10+'B12-2'!D10</f>
        <v>0</v>
      </c>
      <c r="E10" s="440">
        <f>'B12-1'!E10+'B12-2'!E10</f>
        <v>0</v>
      </c>
      <c r="F10" s="440">
        <f>'B12-1'!F10+'B12-2'!F10</f>
        <v>501</v>
      </c>
      <c r="G10" s="440">
        <f>'B12-1'!G10+'B12-2'!G10</f>
        <v>3631</v>
      </c>
      <c r="H10" s="440">
        <f>'B12-1'!H10+'B12-2'!H10</f>
        <v>986</v>
      </c>
      <c r="I10" s="440">
        <f>'B12-1'!I10+'B12-2'!I10</f>
        <v>1066</v>
      </c>
      <c r="J10" s="440">
        <f>'B12-1'!J10+'B12-2'!J10</f>
        <v>981</v>
      </c>
      <c r="K10" s="440">
        <f>'B12-1'!K10+'B12-2'!K10</f>
        <v>1386</v>
      </c>
      <c r="L10" s="120" t="s">
        <v>100</v>
      </c>
    </row>
    <row r="11" spans="1:242" ht="26.25" customHeight="1" thickBot="1">
      <c r="A11" s="64" t="s">
        <v>101</v>
      </c>
      <c r="B11" s="464">
        <f t="shared" si="0"/>
        <v>8754</v>
      </c>
      <c r="C11" s="438">
        <f>'B12-1'!C11+'B12-2'!C11</f>
        <v>0</v>
      </c>
      <c r="D11" s="438">
        <f>'B12-1'!D11+'B12-2'!D11</f>
        <v>0</v>
      </c>
      <c r="E11" s="438">
        <f>'B12-1'!E11+'B12-2'!E11</f>
        <v>349</v>
      </c>
      <c r="F11" s="438">
        <f>'B12-1'!F11+'B12-2'!F11</f>
        <v>1913</v>
      </c>
      <c r="G11" s="438">
        <f>'B12-1'!G11+'B12-2'!G11</f>
        <v>4069</v>
      </c>
      <c r="H11" s="438">
        <f>'B12-1'!H11+'B12-2'!H11</f>
        <v>688</v>
      </c>
      <c r="I11" s="438">
        <f>'B12-1'!I11+'B12-2'!I11</f>
        <v>595</v>
      </c>
      <c r="J11" s="438">
        <f>'B12-1'!J11+'B12-2'!J11</f>
        <v>520</v>
      </c>
      <c r="K11" s="438">
        <f>'B12-1'!K11+'B12-2'!K11</f>
        <v>620</v>
      </c>
      <c r="L11" s="119" t="s">
        <v>102</v>
      </c>
    </row>
    <row r="12" spans="1:242" ht="26.25" customHeight="1" thickBot="1">
      <c r="A12" s="65" t="s">
        <v>103</v>
      </c>
      <c r="B12" s="465">
        <f t="shared" si="0"/>
        <v>4383</v>
      </c>
      <c r="C12" s="440">
        <f>'B12-1'!C12+'B12-2'!C12</f>
        <v>0</v>
      </c>
      <c r="D12" s="440">
        <f>'B12-1'!D12+'B12-2'!D12</f>
        <v>162</v>
      </c>
      <c r="E12" s="440">
        <f>'B12-1'!E12+'B12-2'!E12</f>
        <v>748</v>
      </c>
      <c r="F12" s="440">
        <f>'B12-1'!F12+'B12-2'!F12</f>
        <v>1371</v>
      </c>
      <c r="G12" s="440">
        <f>'B12-1'!G12+'B12-2'!G12</f>
        <v>1374</v>
      </c>
      <c r="H12" s="440">
        <f>'B12-1'!H12+'B12-2'!H12</f>
        <v>205</v>
      </c>
      <c r="I12" s="440">
        <f>'B12-1'!I12+'B12-2'!I12</f>
        <v>189</v>
      </c>
      <c r="J12" s="440">
        <f>'B12-1'!J12+'B12-2'!J12</f>
        <v>146</v>
      </c>
      <c r="K12" s="440">
        <f>'B12-1'!K12+'B12-2'!K12</f>
        <v>188</v>
      </c>
      <c r="L12" s="120" t="s">
        <v>104</v>
      </c>
    </row>
    <row r="13" spans="1:242" ht="26.25" customHeight="1" thickBot="1">
      <c r="A13" s="64" t="s">
        <v>105</v>
      </c>
      <c r="B13" s="464">
        <f t="shared" si="0"/>
        <v>1198</v>
      </c>
      <c r="C13" s="438">
        <f>'B12-1'!C13+'B12-2'!C13</f>
        <v>45</v>
      </c>
      <c r="D13" s="438">
        <f>'B12-1'!D13+'B12-2'!D13</f>
        <v>205</v>
      </c>
      <c r="E13" s="438">
        <f>'B12-1'!E13+'B12-2'!E13</f>
        <v>304</v>
      </c>
      <c r="F13" s="438">
        <f>'B12-1'!F13+'B12-2'!F13</f>
        <v>276</v>
      </c>
      <c r="G13" s="438">
        <f>'B12-1'!G13+'B12-2'!G13</f>
        <v>237</v>
      </c>
      <c r="H13" s="438">
        <f>'B12-1'!H13+'B12-2'!H13</f>
        <v>41</v>
      </c>
      <c r="I13" s="438">
        <f>'B12-1'!I13+'B12-2'!I13</f>
        <v>34</v>
      </c>
      <c r="J13" s="438">
        <f>'B12-1'!J13+'B12-2'!J13</f>
        <v>24</v>
      </c>
      <c r="K13" s="438">
        <f>'B12-1'!K13+'B12-2'!K13</f>
        <v>32</v>
      </c>
      <c r="L13" s="119" t="s">
        <v>106</v>
      </c>
    </row>
    <row r="14" spans="1:242" ht="26.25" customHeight="1" thickBot="1">
      <c r="A14" s="65" t="s">
        <v>222</v>
      </c>
      <c r="B14" s="465">
        <f t="shared" si="0"/>
        <v>101</v>
      </c>
      <c r="C14" s="440">
        <f>'B12-1'!C14+'B12-2'!C14</f>
        <v>24</v>
      </c>
      <c r="D14" s="440">
        <f>'B12-1'!D14+'B12-2'!D14</f>
        <v>20</v>
      </c>
      <c r="E14" s="440">
        <f>'B12-1'!E14+'B12-2'!E14</f>
        <v>23</v>
      </c>
      <c r="F14" s="440">
        <f>'B12-1'!F14+'B12-2'!F14</f>
        <v>17</v>
      </c>
      <c r="G14" s="440">
        <f>'B12-1'!G14+'B12-2'!G14</f>
        <v>6</v>
      </c>
      <c r="H14" s="440">
        <f>'B12-1'!H14+'B12-2'!H14</f>
        <v>2</v>
      </c>
      <c r="I14" s="440">
        <f>'B12-1'!I14+'B12-2'!I14</f>
        <v>3</v>
      </c>
      <c r="J14" s="440">
        <f>'B12-1'!J14+'B12-2'!J14</f>
        <v>3</v>
      </c>
      <c r="K14" s="440">
        <f>'B12-1'!K14+'B12-2'!K14</f>
        <v>3</v>
      </c>
      <c r="L14" s="120" t="s">
        <v>272</v>
      </c>
    </row>
    <row r="15" spans="1:242" ht="26.25" customHeight="1">
      <c r="A15" s="687" t="s">
        <v>273</v>
      </c>
      <c r="B15" s="466">
        <f t="shared" si="0"/>
        <v>8</v>
      </c>
      <c r="C15" s="467">
        <f>'B12-1'!C15+'B12-2'!C15</f>
        <v>0</v>
      </c>
      <c r="D15" s="467">
        <f>'B12-1'!D15+'B12-2'!D15</f>
        <v>0</v>
      </c>
      <c r="E15" s="467">
        <f>'B12-1'!E15+'B12-2'!E15</f>
        <v>1</v>
      </c>
      <c r="F15" s="467">
        <f>'B12-1'!F15+'B12-2'!F15</f>
        <v>1</v>
      </c>
      <c r="G15" s="467">
        <f>'B12-1'!G15+'B12-2'!G15</f>
        <v>5</v>
      </c>
      <c r="H15" s="467">
        <f>'B12-1'!H15+'B12-2'!H15</f>
        <v>0</v>
      </c>
      <c r="I15" s="467">
        <f>'B12-1'!I15+'B12-2'!I15</f>
        <v>0</v>
      </c>
      <c r="J15" s="467">
        <f>'B12-1'!J15+'B12-2'!J15</f>
        <v>1</v>
      </c>
      <c r="K15" s="467">
        <f>'B12-1'!K15+'B12-2'!K15</f>
        <v>0</v>
      </c>
      <c r="L15" s="619" t="s">
        <v>274</v>
      </c>
    </row>
    <row r="16" spans="1:242" ht="26.25" customHeight="1">
      <c r="A16" s="1065" t="s">
        <v>66</v>
      </c>
      <c r="B16" s="490">
        <f t="shared" ref="B16:K16" si="1">SUM(B8:B15)</f>
        <v>26816</v>
      </c>
      <c r="C16" s="490">
        <f t="shared" si="1"/>
        <v>69</v>
      </c>
      <c r="D16" s="490">
        <f t="shared" si="1"/>
        <v>387</v>
      </c>
      <c r="E16" s="490">
        <f t="shared" si="1"/>
        <v>1425</v>
      </c>
      <c r="F16" s="490">
        <f t="shared" si="1"/>
        <v>4079</v>
      </c>
      <c r="G16" s="490">
        <f t="shared" si="1"/>
        <v>10087</v>
      </c>
      <c r="H16" s="490">
        <f t="shared" si="1"/>
        <v>2289</v>
      </c>
      <c r="I16" s="490">
        <f t="shared" si="1"/>
        <v>2528</v>
      </c>
      <c r="J16" s="490">
        <f t="shared" si="1"/>
        <v>2381</v>
      </c>
      <c r="K16" s="490">
        <f t="shared" si="1"/>
        <v>3571</v>
      </c>
      <c r="L16" s="127" t="s">
        <v>67</v>
      </c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8"/>
  <sheetViews>
    <sheetView view="pageBreakPreview" zoomScaleNormal="100" workbookViewId="0">
      <selection activeCell="E16" sqref="E16"/>
    </sheetView>
  </sheetViews>
  <sheetFormatPr defaultRowHeight="15"/>
  <cols>
    <col min="1" max="1" width="16.7109375" style="102" customWidth="1"/>
    <col min="2" max="10" width="10.42578125" style="102" customWidth="1"/>
    <col min="11" max="11" width="16.7109375" style="102" customWidth="1"/>
    <col min="12" max="255" width="9.140625" style="40"/>
    <col min="256" max="256" width="16.7109375" style="40" customWidth="1"/>
    <col min="257" max="266" width="8.7109375" style="40" customWidth="1"/>
    <col min="267" max="267" width="16.7109375" style="40" customWidth="1"/>
    <col min="268" max="511" width="9.140625" style="40"/>
    <col min="512" max="512" width="16.7109375" style="40" customWidth="1"/>
    <col min="513" max="522" width="8.7109375" style="40" customWidth="1"/>
    <col min="523" max="523" width="16.7109375" style="40" customWidth="1"/>
    <col min="524" max="767" width="9.140625" style="40"/>
    <col min="768" max="768" width="16.7109375" style="40" customWidth="1"/>
    <col min="769" max="778" width="8.7109375" style="40" customWidth="1"/>
    <col min="779" max="779" width="16.7109375" style="40" customWidth="1"/>
    <col min="780" max="1023" width="9.140625" style="40"/>
    <col min="1024" max="1024" width="16.7109375" style="40" customWidth="1"/>
    <col min="1025" max="1034" width="8.7109375" style="40" customWidth="1"/>
    <col min="1035" max="1035" width="16.7109375" style="40" customWidth="1"/>
    <col min="1036" max="1279" width="9.140625" style="40"/>
    <col min="1280" max="1280" width="16.7109375" style="40" customWidth="1"/>
    <col min="1281" max="1290" width="8.7109375" style="40" customWidth="1"/>
    <col min="1291" max="1291" width="16.7109375" style="40" customWidth="1"/>
    <col min="1292" max="1535" width="9.140625" style="40"/>
    <col min="1536" max="1536" width="16.7109375" style="40" customWidth="1"/>
    <col min="1537" max="1546" width="8.7109375" style="40" customWidth="1"/>
    <col min="1547" max="1547" width="16.7109375" style="40" customWidth="1"/>
    <col min="1548" max="1791" width="9.140625" style="40"/>
    <col min="1792" max="1792" width="16.7109375" style="40" customWidth="1"/>
    <col min="1793" max="1802" width="8.7109375" style="40" customWidth="1"/>
    <col min="1803" max="1803" width="16.7109375" style="40" customWidth="1"/>
    <col min="1804" max="2047" width="9.140625" style="40"/>
    <col min="2048" max="2048" width="16.7109375" style="40" customWidth="1"/>
    <col min="2049" max="2058" width="8.7109375" style="40" customWidth="1"/>
    <col min="2059" max="2059" width="16.7109375" style="40" customWidth="1"/>
    <col min="2060" max="2303" width="9.140625" style="40"/>
    <col min="2304" max="2304" width="16.7109375" style="40" customWidth="1"/>
    <col min="2305" max="2314" width="8.7109375" style="40" customWidth="1"/>
    <col min="2315" max="2315" width="16.7109375" style="40" customWidth="1"/>
    <col min="2316" max="2559" width="9.140625" style="40"/>
    <col min="2560" max="2560" width="16.7109375" style="40" customWidth="1"/>
    <col min="2561" max="2570" width="8.7109375" style="40" customWidth="1"/>
    <col min="2571" max="2571" width="16.7109375" style="40" customWidth="1"/>
    <col min="2572" max="2815" width="9.140625" style="40"/>
    <col min="2816" max="2816" width="16.7109375" style="40" customWidth="1"/>
    <col min="2817" max="2826" width="8.7109375" style="40" customWidth="1"/>
    <col min="2827" max="2827" width="16.7109375" style="40" customWidth="1"/>
    <col min="2828" max="3071" width="9.140625" style="40"/>
    <col min="3072" max="3072" width="16.7109375" style="40" customWidth="1"/>
    <col min="3073" max="3082" width="8.7109375" style="40" customWidth="1"/>
    <col min="3083" max="3083" width="16.7109375" style="40" customWidth="1"/>
    <col min="3084" max="3327" width="9.140625" style="40"/>
    <col min="3328" max="3328" width="16.7109375" style="40" customWidth="1"/>
    <col min="3329" max="3338" width="8.7109375" style="40" customWidth="1"/>
    <col min="3339" max="3339" width="16.7109375" style="40" customWidth="1"/>
    <col min="3340" max="3583" width="9.140625" style="40"/>
    <col min="3584" max="3584" width="16.7109375" style="40" customWidth="1"/>
    <col min="3585" max="3594" width="8.7109375" style="40" customWidth="1"/>
    <col min="3595" max="3595" width="16.7109375" style="40" customWidth="1"/>
    <col min="3596" max="3839" width="9.140625" style="40"/>
    <col min="3840" max="3840" width="16.7109375" style="40" customWidth="1"/>
    <col min="3841" max="3850" width="8.7109375" style="40" customWidth="1"/>
    <col min="3851" max="3851" width="16.7109375" style="40" customWidth="1"/>
    <col min="3852" max="4095" width="9.140625" style="40"/>
    <col min="4096" max="4096" width="16.7109375" style="40" customWidth="1"/>
    <col min="4097" max="4106" width="8.7109375" style="40" customWidth="1"/>
    <col min="4107" max="4107" width="16.7109375" style="40" customWidth="1"/>
    <col min="4108" max="4351" width="9.140625" style="40"/>
    <col min="4352" max="4352" width="16.7109375" style="40" customWidth="1"/>
    <col min="4353" max="4362" width="8.7109375" style="40" customWidth="1"/>
    <col min="4363" max="4363" width="16.7109375" style="40" customWidth="1"/>
    <col min="4364" max="4607" width="9.140625" style="40"/>
    <col min="4608" max="4608" width="16.7109375" style="40" customWidth="1"/>
    <col min="4609" max="4618" width="8.7109375" style="40" customWidth="1"/>
    <col min="4619" max="4619" width="16.7109375" style="40" customWidth="1"/>
    <col min="4620" max="4863" width="9.140625" style="40"/>
    <col min="4864" max="4864" width="16.7109375" style="40" customWidth="1"/>
    <col min="4865" max="4874" width="8.7109375" style="40" customWidth="1"/>
    <col min="4875" max="4875" width="16.7109375" style="40" customWidth="1"/>
    <col min="4876" max="5119" width="9.140625" style="40"/>
    <col min="5120" max="5120" width="16.7109375" style="40" customWidth="1"/>
    <col min="5121" max="5130" width="8.7109375" style="40" customWidth="1"/>
    <col min="5131" max="5131" width="16.7109375" style="40" customWidth="1"/>
    <col min="5132" max="5375" width="9.140625" style="40"/>
    <col min="5376" max="5376" width="16.7109375" style="40" customWidth="1"/>
    <col min="5377" max="5386" width="8.7109375" style="40" customWidth="1"/>
    <col min="5387" max="5387" width="16.7109375" style="40" customWidth="1"/>
    <col min="5388" max="5631" width="9.140625" style="40"/>
    <col min="5632" max="5632" width="16.7109375" style="40" customWidth="1"/>
    <col min="5633" max="5642" width="8.7109375" style="40" customWidth="1"/>
    <col min="5643" max="5643" width="16.7109375" style="40" customWidth="1"/>
    <col min="5644" max="5887" width="9.140625" style="40"/>
    <col min="5888" max="5888" width="16.7109375" style="40" customWidth="1"/>
    <col min="5889" max="5898" width="8.7109375" style="40" customWidth="1"/>
    <col min="5899" max="5899" width="16.7109375" style="40" customWidth="1"/>
    <col min="5900" max="6143" width="9.140625" style="40"/>
    <col min="6144" max="6144" width="16.7109375" style="40" customWidth="1"/>
    <col min="6145" max="6154" width="8.7109375" style="40" customWidth="1"/>
    <col min="6155" max="6155" width="16.7109375" style="40" customWidth="1"/>
    <col min="6156" max="6399" width="9.140625" style="40"/>
    <col min="6400" max="6400" width="16.7109375" style="40" customWidth="1"/>
    <col min="6401" max="6410" width="8.7109375" style="40" customWidth="1"/>
    <col min="6411" max="6411" width="16.7109375" style="40" customWidth="1"/>
    <col min="6412" max="6655" width="9.140625" style="40"/>
    <col min="6656" max="6656" width="16.7109375" style="40" customWidth="1"/>
    <col min="6657" max="6666" width="8.7109375" style="40" customWidth="1"/>
    <col min="6667" max="6667" width="16.7109375" style="40" customWidth="1"/>
    <col min="6668" max="6911" width="9.140625" style="40"/>
    <col min="6912" max="6912" width="16.7109375" style="40" customWidth="1"/>
    <col min="6913" max="6922" width="8.7109375" style="40" customWidth="1"/>
    <col min="6923" max="6923" width="16.7109375" style="40" customWidth="1"/>
    <col min="6924" max="7167" width="9.140625" style="40"/>
    <col min="7168" max="7168" width="16.7109375" style="40" customWidth="1"/>
    <col min="7169" max="7178" width="8.7109375" style="40" customWidth="1"/>
    <col min="7179" max="7179" width="16.7109375" style="40" customWidth="1"/>
    <col min="7180" max="7423" width="9.140625" style="40"/>
    <col min="7424" max="7424" width="16.7109375" style="40" customWidth="1"/>
    <col min="7425" max="7434" width="8.7109375" style="40" customWidth="1"/>
    <col min="7435" max="7435" width="16.7109375" style="40" customWidth="1"/>
    <col min="7436" max="7679" width="9.140625" style="40"/>
    <col min="7680" max="7680" width="16.7109375" style="40" customWidth="1"/>
    <col min="7681" max="7690" width="8.7109375" style="40" customWidth="1"/>
    <col min="7691" max="7691" width="16.7109375" style="40" customWidth="1"/>
    <col min="7692" max="7935" width="9.140625" style="40"/>
    <col min="7936" max="7936" width="16.7109375" style="40" customWidth="1"/>
    <col min="7937" max="7946" width="8.7109375" style="40" customWidth="1"/>
    <col min="7947" max="7947" width="16.7109375" style="40" customWidth="1"/>
    <col min="7948" max="8191" width="9.140625" style="40"/>
    <col min="8192" max="8192" width="16.7109375" style="40" customWidth="1"/>
    <col min="8193" max="8202" width="8.7109375" style="40" customWidth="1"/>
    <col min="8203" max="8203" width="16.7109375" style="40" customWidth="1"/>
    <col min="8204" max="8447" width="9.140625" style="40"/>
    <col min="8448" max="8448" width="16.7109375" style="40" customWidth="1"/>
    <col min="8449" max="8458" width="8.7109375" style="40" customWidth="1"/>
    <col min="8459" max="8459" width="16.7109375" style="40" customWidth="1"/>
    <col min="8460" max="8703" width="9.140625" style="40"/>
    <col min="8704" max="8704" width="16.7109375" style="40" customWidth="1"/>
    <col min="8705" max="8714" width="8.7109375" style="40" customWidth="1"/>
    <col min="8715" max="8715" width="16.7109375" style="40" customWidth="1"/>
    <col min="8716" max="8959" width="9.140625" style="40"/>
    <col min="8960" max="8960" width="16.7109375" style="40" customWidth="1"/>
    <col min="8961" max="8970" width="8.7109375" style="40" customWidth="1"/>
    <col min="8971" max="8971" width="16.7109375" style="40" customWidth="1"/>
    <col min="8972" max="9215" width="9.140625" style="40"/>
    <col min="9216" max="9216" width="16.7109375" style="40" customWidth="1"/>
    <col min="9217" max="9226" width="8.7109375" style="40" customWidth="1"/>
    <col min="9227" max="9227" width="16.7109375" style="40" customWidth="1"/>
    <col min="9228" max="9471" width="9.140625" style="40"/>
    <col min="9472" max="9472" width="16.7109375" style="40" customWidth="1"/>
    <col min="9473" max="9482" width="8.7109375" style="40" customWidth="1"/>
    <col min="9483" max="9483" width="16.7109375" style="40" customWidth="1"/>
    <col min="9484" max="9727" width="9.140625" style="40"/>
    <col min="9728" max="9728" width="16.7109375" style="40" customWidth="1"/>
    <col min="9729" max="9738" width="8.7109375" style="40" customWidth="1"/>
    <col min="9739" max="9739" width="16.7109375" style="40" customWidth="1"/>
    <col min="9740" max="9983" width="9.140625" style="40"/>
    <col min="9984" max="9984" width="16.7109375" style="40" customWidth="1"/>
    <col min="9985" max="9994" width="8.7109375" style="40" customWidth="1"/>
    <col min="9995" max="9995" width="16.7109375" style="40" customWidth="1"/>
    <col min="9996" max="10239" width="9.140625" style="40"/>
    <col min="10240" max="10240" width="16.7109375" style="40" customWidth="1"/>
    <col min="10241" max="10250" width="8.7109375" style="40" customWidth="1"/>
    <col min="10251" max="10251" width="16.7109375" style="40" customWidth="1"/>
    <col min="10252" max="10495" width="9.140625" style="40"/>
    <col min="10496" max="10496" width="16.7109375" style="40" customWidth="1"/>
    <col min="10497" max="10506" width="8.7109375" style="40" customWidth="1"/>
    <col min="10507" max="10507" width="16.7109375" style="40" customWidth="1"/>
    <col min="10508" max="10751" width="9.140625" style="40"/>
    <col min="10752" max="10752" width="16.7109375" style="40" customWidth="1"/>
    <col min="10753" max="10762" width="8.7109375" style="40" customWidth="1"/>
    <col min="10763" max="10763" width="16.7109375" style="40" customWidth="1"/>
    <col min="10764" max="11007" width="9.140625" style="40"/>
    <col min="11008" max="11008" width="16.7109375" style="40" customWidth="1"/>
    <col min="11009" max="11018" width="8.7109375" style="40" customWidth="1"/>
    <col min="11019" max="11019" width="16.7109375" style="40" customWidth="1"/>
    <col min="11020" max="11263" width="9.140625" style="40"/>
    <col min="11264" max="11264" width="16.7109375" style="40" customWidth="1"/>
    <col min="11265" max="11274" width="8.7109375" style="40" customWidth="1"/>
    <col min="11275" max="11275" width="16.7109375" style="40" customWidth="1"/>
    <col min="11276" max="11519" width="9.140625" style="40"/>
    <col min="11520" max="11520" width="16.7109375" style="40" customWidth="1"/>
    <col min="11521" max="11530" width="8.7109375" style="40" customWidth="1"/>
    <col min="11531" max="11531" width="16.7109375" style="40" customWidth="1"/>
    <col min="11532" max="11775" width="9.140625" style="40"/>
    <col min="11776" max="11776" width="16.7109375" style="40" customWidth="1"/>
    <col min="11777" max="11786" width="8.7109375" style="40" customWidth="1"/>
    <col min="11787" max="11787" width="16.7109375" style="40" customWidth="1"/>
    <col min="11788" max="12031" width="9.140625" style="40"/>
    <col min="12032" max="12032" width="16.7109375" style="40" customWidth="1"/>
    <col min="12033" max="12042" width="8.7109375" style="40" customWidth="1"/>
    <col min="12043" max="12043" width="16.7109375" style="40" customWidth="1"/>
    <col min="12044" max="12287" width="9.140625" style="40"/>
    <col min="12288" max="12288" width="16.7109375" style="40" customWidth="1"/>
    <col min="12289" max="12298" width="8.7109375" style="40" customWidth="1"/>
    <col min="12299" max="12299" width="16.7109375" style="40" customWidth="1"/>
    <col min="12300" max="12543" width="9.140625" style="40"/>
    <col min="12544" max="12544" width="16.7109375" style="40" customWidth="1"/>
    <col min="12545" max="12554" width="8.7109375" style="40" customWidth="1"/>
    <col min="12555" max="12555" width="16.7109375" style="40" customWidth="1"/>
    <col min="12556" max="12799" width="9.140625" style="40"/>
    <col min="12800" max="12800" width="16.7109375" style="40" customWidth="1"/>
    <col min="12801" max="12810" width="8.7109375" style="40" customWidth="1"/>
    <col min="12811" max="12811" width="16.7109375" style="40" customWidth="1"/>
    <col min="12812" max="13055" width="9.140625" style="40"/>
    <col min="13056" max="13056" width="16.7109375" style="40" customWidth="1"/>
    <col min="13057" max="13066" width="8.7109375" style="40" customWidth="1"/>
    <col min="13067" max="13067" width="16.7109375" style="40" customWidth="1"/>
    <col min="13068" max="13311" width="9.140625" style="40"/>
    <col min="13312" max="13312" width="16.7109375" style="40" customWidth="1"/>
    <col min="13313" max="13322" width="8.7109375" style="40" customWidth="1"/>
    <col min="13323" max="13323" width="16.7109375" style="40" customWidth="1"/>
    <col min="13324" max="13567" width="9.140625" style="40"/>
    <col min="13568" max="13568" width="16.7109375" style="40" customWidth="1"/>
    <col min="13569" max="13578" width="8.7109375" style="40" customWidth="1"/>
    <col min="13579" max="13579" width="16.7109375" style="40" customWidth="1"/>
    <col min="13580" max="13823" width="9.140625" style="40"/>
    <col min="13824" max="13824" width="16.7109375" style="40" customWidth="1"/>
    <col min="13825" max="13834" width="8.7109375" style="40" customWidth="1"/>
    <col min="13835" max="13835" width="16.7109375" style="40" customWidth="1"/>
    <col min="13836" max="14079" width="9.140625" style="40"/>
    <col min="14080" max="14080" width="16.7109375" style="40" customWidth="1"/>
    <col min="14081" max="14090" width="8.7109375" style="40" customWidth="1"/>
    <col min="14091" max="14091" width="16.7109375" style="40" customWidth="1"/>
    <col min="14092" max="14335" width="9.140625" style="40"/>
    <col min="14336" max="14336" width="16.7109375" style="40" customWidth="1"/>
    <col min="14337" max="14346" width="8.7109375" style="40" customWidth="1"/>
    <col min="14347" max="14347" width="16.7109375" style="40" customWidth="1"/>
    <col min="14348" max="14591" width="9.140625" style="40"/>
    <col min="14592" max="14592" width="16.7109375" style="40" customWidth="1"/>
    <col min="14593" max="14602" width="8.7109375" style="40" customWidth="1"/>
    <col min="14603" max="14603" width="16.7109375" style="40" customWidth="1"/>
    <col min="14604" max="14847" width="9.140625" style="40"/>
    <col min="14848" max="14848" width="16.7109375" style="40" customWidth="1"/>
    <col min="14849" max="14858" width="8.7109375" style="40" customWidth="1"/>
    <col min="14859" max="14859" width="16.7109375" style="40" customWidth="1"/>
    <col min="14860" max="15103" width="9.140625" style="40"/>
    <col min="15104" max="15104" width="16.7109375" style="40" customWidth="1"/>
    <col min="15105" max="15114" width="8.7109375" style="40" customWidth="1"/>
    <col min="15115" max="15115" width="16.7109375" style="40" customWidth="1"/>
    <col min="15116" max="15359" width="9.140625" style="40"/>
    <col min="15360" max="15360" width="16.7109375" style="40" customWidth="1"/>
    <col min="15361" max="15370" width="8.7109375" style="40" customWidth="1"/>
    <col min="15371" max="15371" width="16.7109375" style="40" customWidth="1"/>
    <col min="15372" max="15615" width="9.140625" style="40"/>
    <col min="15616" max="15616" width="16.7109375" style="40" customWidth="1"/>
    <col min="15617" max="15626" width="8.7109375" style="40" customWidth="1"/>
    <col min="15627" max="15627" width="16.7109375" style="40" customWidth="1"/>
    <col min="15628" max="15871" width="9.140625" style="40"/>
    <col min="15872" max="15872" width="16.7109375" style="40" customWidth="1"/>
    <col min="15873" max="15882" width="8.7109375" style="40" customWidth="1"/>
    <col min="15883" max="15883" width="16.7109375" style="40" customWidth="1"/>
    <col min="15884" max="16127" width="9.140625" style="40"/>
    <col min="16128" max="16128" width="16.7109375" style="40" customWidth="1"/>
    <col min="16129" max="16138" width="8.7109375" style="40" customWidth="1"/>
    <col min="16139" max="16139" width="16.7109375" style="40" customWidth="1"/>
    <col min="16140" max="16384" width="9.140625" style="40"/>
  </cols>
  <sheetData>
    <row r="1" spans="1:11" ht="20.25" customHeight="1">
      <c r="A1" s="1183" t="s">
        <v>905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11" ht="18" customHeight="1">
      <c r="A2" s="1184" t="s">
        <v>290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11" ht="18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11" ht="18" customHeight="1">
      <c r="A4" s="1242" t="s">
        <v>528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</row>
    <row r="5" spans="1:11" ht="18" customHeight="1">
      <c r="A5" s="664" t="s">
        <v>291</v>
      </c>
      <c r="B5" s="681"/>
      <c r="C5" s="681"/>
      <c r="D5" s="681"/>
      <c r="E5" s="681"/>
      <c r="F5" s="681"/>
      <c r="G5" s="681"/>
      <c r="H5" s="688"/>
      <c r="I5" s="681"/>
      <c r="J5" s="681"/>
      <c r="K5" s="679" t="s">
        <v>292</v>
      </c>
    </row>
    <row r="6" spans="1:11" ht="28.5" customHeight="1" thickBot="1">
      <c r="A6" s="1193" t="s">
        <v>293</v>
      </c>
      <c r="B6" s="1243" t="s">
        <v>1057</v>
      </c>
      <c r="C6" s="1243"/>
      <c r="D6" s="1243"/>
      <c r="E6" s="1243"/>
      <c r="F6" s="1243"/>
      <c r="G6" s="1243"/>
      <c r="H6" s="1243"/>
      <c r="I6" s="1243"/>
      <c r="J6" s="1243"/>
      <c r="K6" s="1244" t="s">
        <v>133</v>
      </c>
    </row>
    <row r="7" spans="1:11" ht="40.5" customHeight="1" thickTop="1">
      <c r="A7" s="1194"/>
      <c r="B7" s="232" t="s">
        <v>625</v>
      </c>
      <c r="C7" s="318" t="s">
        <v>274</v>
      </c>
      <c r="D7" s="140" t="s">
        <v>222</v>
      </c>
      <c r="E7" s="140" t="s">
        <v>105</v>
      </c>
      <c r="F7" s="140" t="s">
        <v>103</v>
      </c>
      <c r="G7" s="140" t="s">
        <v>101</v>
      </c>
      <c r="H7" s="140" t="s">
        <v>99</v>
      </c>
      <c r="I7" s="140" t="s">
        <v>97</v>
      </c>
      <c r="J7" s="567" t="s">
        <v>1069</v>
      </c>
      <c r="K7" s="1245"/>
    </row>
    <row r="8" spans="1:11" ht="24.95" customHeight="1" thickBot="1">
      <c r="A8" s="378" t="s">
        <v>142</v>
      </c>
      <c r="B8" s="450">
        <f t="shared" ref="B8:B17" si="0">SUM(C8:J8)</f>
        <v>1950</v>
      </c>
      <c r="C8" s="451">
        <v>0</v>
      </c>
      <c r="D8" s="451">
        <v>0</v>
      </c>
      <c r="E8" s="451">
        <v>26</v>
      </c>
      <c r="F8" s="451">
        <v>109</v>
      </c>
      <c r="G8" s="451">
        <v>284</v>
      </c>
      <c r="H8" s="451">
        <v>683</v>
      </c>
      <c r="I8" s="451">
        <v>750</v>
      </c>
      <c r="J8" s="451">
        <v>98</v>
      </c>
      <c r="K8" s="213" t="s">
        <v>1066</v>
      </c>
    </row>
    <row r="9" spans="1:11" ht="24.95" customHeight="1" thickTop="1" thickBot="1">
      <c r="A9" s="379" t="s">
        <v>143</v>
      </c>
      <c r="B9" s="454">
        <f t="shared" si="0"/>
        <v>1742</v>
      </c>
      <c r="C9" s="455">
        <v>0</v>
      </c>
      <c r="D9" s="455">
        <v>3</v>
      </c>
      <c r="E9" s="455">
        <v>24</v>
      </c>
      <c r="F9" s="455">
        <v>122</v>
      </c>
      <c r="G9" s="455">
        <v>347</v>
      </c>
      <c r="H9" s="455">
        <v>767</v>
      </c>
      <c r="I9" s="455">
        <v>453</v>
      </c>
      <c r="J9" s="455">
        <v>26</v>
      </c>
      <c r="K9" s="215" t="s">
        <v>144</v>
      </c>
    </row>
    <row r="10" spans="1:11" ht="24.75" customHeight="1" thickTop="1" thickBot="1">
      <c r="A10" s="380" t="s">
        <v>145</v>
      </c>
      <c r="B10" s="452">
        <f t="shared" si="0"/>
        <v>1372</v>
      </c>
      <c r="C10" s="453">
        <v>0</v>
      </c>
      <c r="D10" s="453">
        <v>0</v>
      </c>
      <c r="E10" s="453">
        <v>33</v>
      </c>
      <c r="F10" s="453">
        <v>156</v>
      </c>
      <c r="G10" s="453">
        <v>454</v>
      </c>
      <c r="H10" s="453">
        <v>586</v>
      </c>
      <c r="I10" s="453">
        <v>140</v>
      </c>
      <c r="J10" s="453">
        <v>3</v>
      </c>
      <c r="K10" s="214" t="s">
        <v>146</v>
      </c>
    </row>
    <row r="11" spans="1:11" ht="24.95" customHeight="1" thickTop="1" thickBot="1">
      <c r="A11" s="379" t="s">
        <v>147</v>
      </c>
      <c r="B11" s="454">
        <f t="shared" si="0"/>
        <v>1100</v>
      </c>
      <c r="C11" s="455">
        <v>0</v>
      </c>
      <c r="D11" s="455">
        <v>4</v>
      </c>
      <c r="E11" s="455">
        <v>41</v>
      </c>
      <c r="F11" s="455">
        <v>238</v>
      </c>
      <c r="G11" s="455">
        <v>488</v>
      </c>
      <c r="H11" s="455">
        <v>300</v>
      </c>
      <c r="I11" s="455">
        <v>29</v>
      </c>
      <c r="J11" s="455">
        <v>0</v>
      </c>
      <c r="K11" s="215" t="s">
        <v>148</v>
      </c>
    </row>
    <row r="12" spans="1:11" ht="24.95" customHeight="1" thickTop="1" thickBot="1">
      <c r="A12" s="380" t="s">
        <v>149</v>
      </c>
      <c r="B12" s="452">
        <f t="shared" si="0"/>
        <v>838</v>
      </c>
      <c r="C12" s="453">
        <v>0</v>
      </c>
      <c r="D12" s="453">
        <v>9</v>
      </c>
      <c r="E12" s="453">
        <v>74</v>
      </c>
      <c r="F12" s="453">
        <v>280</v>
      </c>
      <c r="G12" s="453">
        <v>349</v>
      </c>
      <c r="H12" s="453">
        <v>113</v>
      </c>
      <c r="I12" s="453">
        <v>13</v>
      </c>
      <c r="J12" s="453">
        <v>0</v>
      </c>
      <c r="K12" s="214" t="s">
        <v>150</v>
      </c>
    </row>
    <row r="13" spans="1:11" ht="24.95" customHeight="1" thickTop="1" thickBot="1">
      <c r="A13" s="379" t="s">
        <v>151</v>
      </c>
      <c r="B13" s="454">
        <f t="shared" si="0"/>
        <v>474</v>
      </c>
      <c r="C13" s="455">
        <v>0</v>
      </c>
      <c r="D13" s="455">
        <v>3</v>
      </c>
      <c r="E13" s="455">
        <v>84</v>
      </c>
      <c r="F13" s="455">
        <v>195</v>
      </c>
      <c r="G13" s="455">
        <v>160</v>
      </c>
      <c r="H13" s="455">
        <v>31</v>
      </c>
      <c r="I13" s="455">
        <v>1</v>
      </c>
      <c r="J13" s="455">
        <v>0</v>
      </c>
      <c r="K13" s="215" t="s">
        <v>152</v>
      </c>
    </row>
    <row r="14" spans="1:11" ht="24.95" customHeight="1" thickTop="1" thickBot="1">
      <c r="A14" s="380" t="s">
        <v>153</v>
      </c>
      <c r="B14" s="452">
        <f t="shared" si="0"/>
        <v>262</v>
      </c>
      <c r="C14" s="453">
        <v>0</v>
      </c>
      <c r="D14" s="453">
        <v>7</v>
      </c>
      <c r="E14" s="453">
        <v>65</v>
      </c>
      <c r="F14" s="453">
        <v>100</v>
      </c>
      <c r="G14" s="453">
        <v>73</v>
      </c>
      <c r="H14" s="453">
        <v>17</v>
      </c>
      <c r="I14" s="453">
        <v>0</v>
      </c>
      <c r="J14" s="453">
        <v>0</v>
      </c>
      <c r="K14" s="214" t="s">
        <v>154</v>
      </c>
    </row>
    <row r="15" spans="1:11" ht="24.95" customHeight="1" thickTop="1" thickBot="1">
      <c r="A15" s="379" t="s">
        <v>155</v>
      </c>
      <c r="B15" s="454">
        <f t="shared" si="0"/>
        <v>114</v>
      </c>
      <c r="C15" s="455">
        <v>1</v>
      </c>
      <c r="D15" s="455">
        <v>7</v>
      </c>
      <c r="E15" s="455">
        <v>25</v>
      </c>
      <c r="F15" s="455">
        <v>49</v>
      </c>
      <c r="G15" s="455">
        <v>24</v>
      </c>
      <c r="H15" s="455">
        <v>7</v>
      </c>
      <c r="I15" s="455">
        <v>1</v>
      </c>
      <c r="J15" s="455">
        <v>0</v>
      </c>
      <c r="K15" s="215" t="s">
        <v>156</v>
      </c>
    </row>
    <row r="16" spans="1:11" ht="24.95" customHeight="1" thickTop="1" thickBot="1">
      <c r="A16" s="380" t="s">
        <v>157</v>
      </c>
      <c r="B16" s="452">
        <f t="shared" si="0"/>
        <v>45</v>
      </c>
      <c r="C16" s="453">
        <v>0</v>
      </c>
      <c r="D16" s="453">
        <v>4</v>
      </c>
      <c r="E16" s="453">
        <v>15</v>
      </c>
      <c r="F16" s="453">
        <v>17</v>
      </c>
      <c r="G16" s="453">
        <v>9</v>
      </c>
      <c r="H16" s="453">
        <v>0</v>
      </c>
      <c r="I16" s="453">
        <v>0</v>
      </c>
      <c r="J16" s="453">
        <v>0</v>
      </c>
      <c r="K16" s="214" t="s">
        <v>158</v>
      </c>
    </row>
    <row r="17" spans="1:241" ht="24.95" customHeight="1" thickTop="1">
      <c r="A17" s="383" t="s">
        <v>159</v>
      </c>
      <c r="B17" s="457">
        <f t="shared" si="0"/>
        <v>41</v>
      </c>
      <c r="C17" s="487">
        <v>0</v>
      </c>
      <c r="D17" s="487">
        <v>6</v>
      </c>
      <c r="E17" s="487">
        <v>14</v>
      </c>
      <c r="F17" s="487">
        <v>16</v>
      </c>
      <c r="G17" s="487">
        <v>5</v>
      </c>
      <c r="H17" s="487">
        <v>0</v>
      </c>
      <c r="I17" s="487">
        <v>0</v>
      </c>
      <c r="J17" s="487">
        <v>0</v>
      </c>
      <c r="K17" s="1064" t="s">
        <v>160</v>
      </c>
    </row>
    <row r="18" spans="1:241" ht="30" customHeight="1">
      <c r="A18" s="159" t="s">
        <v>66</v>
      </c>
      <c r="B18" s="549">
        <f t="shared" ref="B18:J18" si="1">SUM(B8:B17)</f>
        <v>7938</v>
      </c>
      <c r="C18" s="549">
        <f t="shared" si="1"/>
        <v>1</v>
      </c>
      <c r="D18" s="549">
        <f t="shared" si="1"/>
        <v>43</v>
      </c>
      <c r="E18" s="549">
        <f t="shared" si="1"/>
        <v>401</v>
      </c>
      <c r="F18" s="549">
        <f t="shared" si="1"/>
        <v>1282</v>
      </c>
      <c r="G18" s="549">
        <f t="shared" si="1"/>
        <v>2193</v>
      </c>
      <c r="H18" s="549">
        <f t="shared" si="1"/>
        <v>2504</v>
      </c>
      <c r="I18" s="549">
        <f t="shared" si="1"/>
        <v>1387</v>
      </c>
      <c r="J18" s="549">
        <f t="shared" si="1"/>
        <v>127</v>
      </c>
      <c r="K18" s="195" t="s">
        <v>67</v>
      </c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tabSelected="1" view="pageBreakPreview" topLeftCell="A13" zoomScaleNormal="100" zoomScaleSheetLayoutView="100" workbookViewId="0">
      <selection activeCell="A15" sqref="A15"/>
    </sheetView>
  </sheetViews>
  <sheetFormatPr defaultRowHeight="12.75"/>
  <cols>
    <col min="1" max="1" width="40.7109375" style="2" customWidth="1"/>
    <col min="2" max="3" width="8.7109375" style="237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53.25" customHeight="1">
      <c r="A1" s="1098" t="s">
        <v>868</v>
      </c>
      <c r="B1" s="1099"/>
      <c r="C1" s="1099"/>
      <c r="D1" s="1099"/>
    </row>
    <row r="2" spans="1:4" ht="42.75" customHeight="1">
      <c r="A2" s="68" t="s">
        <v>867</v>
      </c>
      <c r="B2" s="69" t="s">
        <v>163</v>
      </c>
      <c r="C2" s="69" t="s">
        <v>869</v>
      </c>
      <c r="D2" s="68" t="s">
        <v>164</v>
      </c>
    </row>
    <row r="3" spans="1:4" s="236" customFormat="1" ht="28.5" customHeight="1" thickBot="1">
      <c r="A3" s="761" t="s">
        <v>1358</v>
      </c>
      <c r="B3" s="762"/>
      <c r="C3" s="763" t="s">
        <v>3</v>
      </c>
      <c r="D3" s="764" t="s">
        <v>1357</v>
      </c>
    </row>
    <row r="4" spans="1:4" s="236" customFormat="1" ht="26.25" customHeight="1" thickTop="1" thickBot="1">
      <c r="A4" s="74" t="s">
        <v>1401</v>
      </c>
      <c r="B4" s="75"/>
      <c r="C4" s="76" t="s">
        <v>4</v>
      </c>
      <c r="D4" s="77" t="s">
        <v>1400</v>
      </c>
    </row>
    <row r="5" spans="1:4" s="236" customFormat="1" ht="28.5" customHeight="1" thickTop="1" thickBot="1">
      <c r="A5" s="70" t="s">
        <v>1251</v>
      </c>
      <c r="B5" s="67"/>
      <c r="C5" s="72" t="s">
        <v>5</v>
      </c>
      <c r="D5" s="73" t="s">
        <v>1240</v>
      </c>
    </row>
    <row r="6" spans="1:4" s="236" customFormat="1" ht="26.25" customHeight="1" thickTop="1" thickBot="1">
      <c r="A6" s="74" t="s">
        <v>1252</v>
      </c>
      <c r="B6" s="75"/>
      <c r="C6" s="76" t="s">
        <v>6</v>
      </c>
      <c r="D6" s="77" t="s">
        <v>1241</v>
      </c>
    </row>
    <row r="7" spans="1:4" s="236" customFormat="1" ht="26.25" customHeight="1" thickTop="1" thickBot="1">
      <c r="A7" s="70" t="s">
        <v>1253</v>
      </c>
      <c r="B7" s="67"/>
      <c r="C7" s="72" t="s">
        <v>7</v>
      </c>
      <c r="D7" s="73" t="s">
        <v>1242</v>
      </c>
    </row>
    <row r="8" spans="1:4" s="236" customFormat="1" ht="28.5" customHeight="1" thickTop="1" thickBot="1">
      <c r="A8" s="74" t="s">
        <v>1254</v>
      </c>
      <c r="B8" s="75"/>
      <c r="C8" s="76" t="s">
        <v>8</v>
      </c>
      <c r="D8" s="77" t="s">
        <v>1243</v>
      </c>
    </row>
    <row r="9" spans="1:4" s="236" customFormat="1" ht="28.5" customHeight="1" thickTop="1" thickBot="1">
      <c r="A9" s="70" t="s">
        <v>1255</v>
      </c>
      <c r="B9" s="67"/>
      <c r="C9" s="72" t="s">
        <v>9</v>
      </c>
      <c r="D9" s="73" t="s">
        <v>1244</v>
      </c>
    </row>
    <row r="10" spans="1:4" s="236" customFormat="1" ht="28.5" customHeight="1" thickTop="1" thickBot="1">
      <c r="A10" s="74" t="s">
        <v>1256</v>
      </c>
      <c r="B10" s="75"/>
      <c r="C10" s="76" t="s">
        <v>10</v>
      </c>
      <c r="D10" s="77" t="s">
        <v>1245</v>
      </c>
    </row>
    <row r="11" spans="1:4" s="236" customFormat="1" ht="28.5" customHeight="1" thickTop="1" thickBot="1">
      <c r="A11" s="70" t="s">
        <v>1257</v>
      </c>
      <c r="B11" s="67"/>
      <c r="C11" s="72" t="s">
        <v>11</v>
      </c>
      <c r="D11" s="73" t="s">
        <v>1246</v>
      </c>
    </row>
    <row r="12" spans="1:4" s="236" customFormat="1" ht="28.5" customHeight="1" thickTop="1" thickBot="1">
      <c r="A12" s="74" t="s">
        <v>1258</v>
      </c>
      <c r="B12" s="75"/>
      <c r="C12" s="76" t="s">
        <v>12</v>
      </c>
      <c r="D12" s="77" t="s">
        <v>1247</v>
      </c>
    </row>
    <row r="13" spans="1:4" s="236" customFormat="1" ht="28.5" customHeight="1" thickTop="1" thickBot="1">
      <c r="A13" s="70" t="s">
        <v>1259</v>
      </c>
      <c r="B13" s="67"/>
      <c r="C13" s="72" t="s">
        <v>165</v>
      </c>
      <c r="D13" s="73" t="s">
        <v>1248</v>
      </c>
    </row>
    <row r="14" spans="1:4" s="236" customFormat="1" ht="28.5" customHeight="1" thickTop="1" thickBot="1">
      <c r="A14" s="74" t="s">
        <v>1260</v>
      </c>
      <c r="B14" s="75"/>
      <c r="C14" s="76" t="s">
        <v>33</v>
      </c>
      <c r="D14" s="77" t="s">
        <v>1249</v>
      </c>
    </row>
    <row r="15" spans="1:4" s="236" customFormat="1" ht="28.5" customHeight="1" thickTop="1" thickBot="1">
      <c r="A15" s="70" t="s">
        <v>1399</v>
      </c>
      <c r="B15" s="67"/>
      <c r="C15" s="72" t="s">
        <v>34</v>
      </c>
      <c r="D15" s="73" t="s">
        <v>1398</v>
      </c>
    </row>
    <row r="16" spans="1:4" s="236" customFormat="1" ht="28.5" customHeight="1" thickTop="1">
      <c r="A16" s="765" t="s">
        <v>1261</v>
      </c>
      <c r="B16" s="766"/>
      <c r="C16" s="758" t="s">
        <v>166</v>
      </c>
      <c r="D16" s="767" t="s">
        <v>1250</v>
      </c>
    </row>
    <row r="17" spans="1:4" s="236" customFormat="1">
      <c r="A17" s="2"/>
      <c r="B17" s="2"/>
      <c r="C17" s="2"/>
      <c r="D17" s="2"/>
    </row>
    <row r="18" spans="1:4" s="236" customFormat="1">
      <c r="A18" s="2"/>
      <c r="B18" s="2"/>
      <c r="C18" s="2"/>
      <c r="D18" s="2"/>
    </row>
    <row r="19" spans="1:4" s="236" customFormat="1" ht="15.75">
      <c r="A19" s="2"/>
      <c r="B19" s="2"/>
      <c r="C19" s="2"/>
      <c r="D19" s="10"/>
    </row>
    <row r="20" spans="1:4" s="236" customFormat="1" ht="15.75">
      <c r="A20" s="2"/>
      <c r="B20" s="2"/>
      <c r="C20" s="2"/>
      <c r="D20" s="10"/>
    </row>
    <row r="21" spans="1:4" s="236" customFormat="1" ht="15.75">
      <c r="A21" s="2"/>
      <c r="B21" s="2"/>
      <c r="C21" s="2"/>
      <c r="D21" s="10"/>
    </row>
    <row r="22" spans="1:4" ht="15.75">
      <c r="B22" s="2"/>
      <c r="C22" s="2"/>
      <c r="D22" s="10"/>
    </row>
    <row r="23" spans="1:4" ht="15.75">
      <c r="B23" s="2"/>
      <c r="C23" s="2"/>
      <c r="D23" s="10"/>
    </row>
    <row r="24" spans="1:4" ht="15.75">
      <c r="B24" s="2"/>
      <c r="C24" s="2"/>
      <c r="D24" s="10"/>
    </row>
    <row r="25" spans="1:4">
      <c r="B25" s="2"/>
      <c r="C25" s="2"/>
    </row>
    <row r="26" spans="1:4">
      <c r="B26" s="2"/>
      <c r="C26" s="2"/>
    </row>
    <row r="27" spans="1:4">
      <c r="B27" s="2"/>
      <c r="C27" s="2"/>
    </row>
    <row r="28" spans="1:4">
      <c r="B28" s="2"/>
      <c r="C28" s="2"/>
    </row>
    <row r="29" spans="1:4">
      <c r="B29" s="2"/>
      <c r="C29" s="2"/>
    </row>
    <row r="30" spans="1:4">
      <c r="B30" s="2"/>
      <c r="C30" s="2"/>
    </row>
    <row r="31" spans="1:4">
      <c r="B31" s="2"/>
      <c r="C31" s="2"/>
    </row>
    <row r="32" spans="1:4">
      <c r="B32" s="2"/>
      <c r="C32" s="2"/>
    </row>
    <row r="33" spans="2:4">
      <c r="B33" s="2"/>
      <c r="C33" s="2"/>
    </row>
    <row r="34" spans="2:4">
      <c r="B34" s="2"/>
      <c r="C34" s="2"/>
    </row>
    <row r="35" spans="2:4">
      <c r="B35" s="2"/>
      <c r="C35" s="2"/>
    </row>
    <row r="36" spans="2:4">
      <c r="B36" s="2"/>
      <c r="C36" s="2"/>
    </row>
    <row r="37" spans="2:4">
      <c r="B37" s="2"/>
    </row>
    <row r="40" spans="2:4">
      <c r="D40" s="237"/>
    </row>
    <row r="41" spans="2:4">
      <c r="D41" s="237"/>
    </row>
    <row r="42" spans="2:4">
      <c r="D42" s="237"/>
    </row>
    <row r="43" spans="2:4">
      <c r="D43" s="237"/>
    </row>
    <row r="44" spans="2:4">
      <c r="D44" s="237"/>
    </row>
    <row r="45" spans="2:4">
      <c r="D45" s="237"/>
    </row>
    <row r="46" spans="2:4">
      <c r="D46" s="237"/>
    </row>
    <row r="47" spans="2:4">
      <c r="D47" s="237"/>
    </row>
    <row r="48" spans="2:4">
      <c r="B48" s="2"/>
      <c r="D48" s="237"/>
    </row>
    <row r="49" spans="2:4">
      <c r="B49" s="2"/>
      <c r="D49" s="237"/>
    </row>
    <row r="50" spans="2:4">
      <c r="B50" s="2"/>
      <c r="D50" s="237"/>
    </row>
    <row r="51" spans="2:4">
      <c r="B51" s="2"/>
      <c r="D51" s="237"/>
    </row>
    <row r="52" spans="2:4">
      <c r="B52" s="2"/>
      <c r="D52" s="237"/>
    </row>
    <row r="53" spans="2:4">
      <c r="B53" s="2"/>
      <c r="D53" s="237"/>
    </row>
    <row r="54" spans="2:4">
      <c r="B54" s="2"/>
      <c r="D54" s="237"/>
    </row>
    <row r="55" spans="2:4">
      <c r="B55" s="2"/>
      <c r="D55" s="237"/>
    </row>
    <row r="56" spans="2:4">
      <c r="B56" s="2"/>
      <c r="D56" s="237"/>
    </row>
    <row r="57" spans="2:4">
      <c r="B57" s="2"/>
      <c r="D57" s="237"/>
    </row>
    <row r="58" spans="2:4">
      <c r="B58" s="2"/>
      <c r="D58" s="237"/>
    </row>
    <row r="59" spans="2:4">
      <c r="B59" s="2"/>
      <c r="D59" s="237"/>
    </row>
    <row r="60" spans="2:4">
      <c r="B60" s="2"/>
      <c r="D60" s="237"/>
    </row>
    <row r="61" spans="2:4">
      <c r="B61" s="2"/>
      <c r="D61" s="237"/>
    </row>
    <row r="62" spans="2:4">
      <c r="B62" s="2"/>
      <c r="D62" s="237"/>
    </row>
    <row r="63" spans="2:4">
      <c r="B63" s="2"/>
      <c r="D63" s="237"/>
    </row>
    <row r="64" spans="2:4">
      <c r="B64" s="2"/>
      <c r="D64" s="237"/>
    </row>
    <row r="65" spans="2:4">
      <c r="B65" s="2"/>
      <c r="D65" s="237"/>
    </row>
    <row r="66" spans="2:4">
      <c r="B66" s="2"/>
      <c r="D66" s="237"/>
    </row>
    <row r="67" spans="2:4">
      <c r="B67" s="2"/>
      <c r="D67" s="237"/>
    </row>
    <row r="68" spans="2:4">
      <c r="B68" s="2"/>
      <c r="D68" s="237"/>
    </row>
    <row r="69" spans="2:4">
      <c r="B69" s="2"/>
      <c r="D69" s="237"/>
    </row>
    <row r="70" spans="2:4">
      <c r="B70" s="2"/>
      <c r="D70" s="237"/>
    </row>
    <row r="71" spans="2:4">
      <c r="B71" s="2"/>
      <c r="D71" s="237"/>
    </row>
    <row r="72" spans="2:4">
      <c r="B72" s="2"/>
      <c r="D72" s="237"/>
    </row>
    <row r="73" spans="2:4">
      <c r="B73" s="2"/>
      <c r="D73" s="237"/>
    </row>
    <row r="74" spans="2:4">
      <c r="B74" s="2"/>
      <c r="D74" s="237"/>
    </row>
    <row r="75" spans="2:4">
      <c r="B75" s="2"/>
      <c r="D75" s="237"/>
    </row>
    <row r="76" spans="2:4">
      <c r="B76" s="2"/>
      <c r="D76" s="237"/>
    </row>
    <row r="77" spans="2:4">
      <c r="B77" s="2"/>
      <c r="D77" s="237"/>
    </row>
    <row r="78" spans="2:4">
      <c r="B78" s="2"/>
      <c r="D78" s="237"/>
    </row>
    <row r="79" spans="2:4">
      <c r="B79" s="2"/>
      <c r="D79" s="237"/>
    </row>
    <row r="80" spans="2:4">
      <c r="B80" s="2"/>
      <c r="D80" s="237"/>
    </row>
    <row r="81" spans="2:4">
      <c r="B81" s="2"/>
      <c r="D81" s="237"/>
    </row>
    <row r="82" spans="2:4">
      <c r="B82" s="2"/>
      <c r="D82" s="237"/>
    </row>
    <row r="83" spans="2:4">
      <c r="B83" s="2"/>
      <c r="D83" s="237"/>
    </row>
    <row r="84" spans="2:4">
      <c r="B84" s="2"/>
      <c r="D84" s="237"/>
    </row>
    <row r="85" spans="2:4">
      <c r="B85" s="2"/>
      <c r="D85" s="237"/>
    </row>
    <row r="86" spans="2:4">
      <c r="B86" s="2"/>
    </row>
    <row r="87" spans="2:4">
      <c r="B87" s="2"/>
    </row>
    <row r="88" spans="2:4">
      <c r="B88" s="2"/>
    </row>
    <row r="89" spans="2:4">
      <c r="B89" s="2"/>
    </row>
    <row r="90" spans="2:4">
      <c r="B90" s="2"/>
    </row>
    <row r="91" spans="2:4">
      <c r="B91" s="2"/>
    </row>
    <row r="92" spans="2:4">
      <c r="B92" s="2"/>
    </row>
    <row r="93" spans="2:4">
      <c r="B93" s="2"/>
    </row>
  </sheetData>
  <mergeCells count="1">
    <mergeCell ref="A1:D1"/>
  </mergeCells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ignoredErrors>
    <ignoredError sqref="C3:C10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8"/>
  <sheetViews>
    <sheetView view="pageBreakPreview" zoomScaleNormal="100" workbookViewId="0">
      <selection activeCell="F15" sqref="F15"/>
    </sheetView>
  </sheetViews>
  <sheetFormatPr defaultRowHeight="15"/>
  <cols>
    <col min="1" max="1" width="16.7109375" style="102" customWidth="1"/>
    <col min="2" max="10" width="10.42578125" style="102" customWidth="1"/>
    <col min="11" max="11" width="16.7109375" style="102" customWidth="1"/>
    <col min="12" max="255" width="9.140625" style="40"/>
    <col min="256" max="256" width="16.7109375" style="40" customWidth="1"/>
    <col min="257" max="266" width="8.7109375" style="40" customWidth="1"/>
    <col min="267" max="267" width="16.7109375" style="40" customWidth="1"/>
    <col min="268" max="511" width="9.140625" style="40"/>
    <col min="512" max="512" width="16.7109375" style="40" customWidth="1"/>
    <col min="513" max="522" width="8.7109375" style="40" customWidth="1"/>
    <col min="523" max="523" width="16.7109375" style="40" customWidth="1"/>
    <col min="524" max="767" width="9.140625" style="40"/>
    <col min="768" max="768" width="16.7109375" style="40" customWidth="1"/>
    <col min="769" max="778" width="8.7109375" style="40" customWidth="1"/>
    <col min="779" max="779" width="16.7109375" style="40" customWidth="1"/>
    <col min="780" max="1023" width="9.140625" style="40"/>
    <col min="1024" max="1024" width="16.7109375" style="40" customWidth="1"/>
    <col min="1025" max="1034" width="8.7109375" style="40" customWidth="1"/>
    <col min="1035" max="1035" width="16.7109375" style="40" customWidth="1"/>
    <col min="1036" max="1279" width="9.140625" style="40"/>
    <col min="1280" max="1280" width="16.7109375" style="40" customWidth="1"/>
    <col min="1281" max="1290" width="8.7109375" style="40" customWidth="1"/>
    <col min="1291" max="1291" width="16.7109375" style="40" customWidth="1"/>
    <col min="1292" max="1535" width="9.140625" style="40"/>
    <col min="1536" max="1536" width="16.7109375" style="40" customWidth="1"/>
    <col min="1537" max="1546" width="8.7109375" style="40" customWidth="1"/>
    <col min="1547" max="1547" width="16.7109375" style="40" customWidth="1"/>
    <col min="1548" max="1791" width="9.140625" style="40"/>
    <col min="1792" max="1792" width="16.7109375" style="40" customWidth="1"/>
    <col min="1793" max="1802" width="8.7109375" style="40" customWidth="1"/>
    <col min="1803" max="1803" width="16.7109375" style="40" customWidth="1"/>
    <col min="1804" max="2047" width="9.140625" style="40"/>
    <col min="2048" max="2048" width="16.7109375" style="40" customWidth="1"/>
    <col min="2049" max="2058" width="8.7109375" style="40" customWidth="1"/>
    <col min="2059" max="2059" width="16.7109375" style="40" customWidth="1"/>
    <col min="2060" max="2303" width="9.140625" style="40"/>
    <col min="2304" max="2304" width="16.7109375" style="40" customWidth="1"/>
    <col min="2305" max="2314" width="8.7109375" style="40" customWidth="1"/>
    <col min="2315" max="2315" width="16.7109375" style="40" customWidth="1"/>
    <col min="2316" max="2559" width="9.140625" style="40"/>
    <col min="2560" max="2560" width="16.7109375" style="40" customWidth="1"/>
    <col min="2561" max="2570" width="8.7109375" style="40" customWidth="1"/>
    <col min="2571" max="2571" width="16.7109375" style="40" customWidth="1"/>
    <col min="2572" max="2815" width="9.140625" style="40"/>
    <col min="2816" max="2816" width="16.7109375" style="40" customWidth="1"/>
    <col min="2817" max="2826" width="8.7109375" style="40" customWidth="1"/>
    <col min="2827" max="2827" width="16.7109375" style="40" customWidth="1"/>
    <col min="2828" max="3071" width="9.140625" style="40"/>
    <col min="3072" max="3072" width="16.7109375" style="40" customWidth="1"/>
    <col min="3073" max="3082" width="8.7109375" style="40" customWidth="1"/>
    <col min="3083" max="3083" width="16.7109375" style="40" customWidth="1"/>
    <col min="3084" max="3327" width="9.140625" style="40"/>
    <col min="3328" max="3328" width="16.7109375" style="40" customWidth="1"/>
    <col min="3329" max="3338" width="8.7109375" style="40" customWidth="1"/>
    <col min="3339" max="3339" width="16.7109375" style="40" customWidth="1"/>
    <col min="3340" max="3583" width="9.140625" style="40"/>
    <col min="3584" max="3584" width="16.7109375" style="40" customWidth="1"/>
    <col min="3585" max="3594" width="8.7109375" style="40" customWidth="1"/>
    <col min="3595" max="3595" width="16.7109375" style="40" customWidth="1"/>
    <col min="3596" max="3839" width="9.140625" style="40"/>
    <col min="3840" max="3840" width="16.7109375" style="40" customWidth="1"/>
    <col min="3841" max="3850" width="8.7109375" style="40" customWidth="1"/>
    <col min="3851" max="3851" width="16.7109375" style="40" customWidth="1"/>
    <col min="3852" max="4095" width="9.140625" style="40"/>
    <col min="4096" max="4096" width="16.7109375" style="40" customWidth="1"/>
    <col min="4097" max="4106" width="8.7109375" style="40" customWidth="1"/>
    <col min="4107" max="4107" width="16.7109375" style="40" customWidth="1"/>
    <col min="4108" max="4351" width="9.140625" style="40"/>
    <col min="4352" max="4352" width="16.7109375" style="40" customWidth="1"/>
    <col min="4353" max="4362" width="8.7109375" style="40" customWidth="1"/>
    <col min="4363" max="4363" width="16.7109375" style="40" customWidth="1"/>
    <col min="4364" max="4607" width="9.140625" style="40"/>
    <col min="4608" max="4608" width="16.7109375" style="40" customWidth="1"/>
    <col min="4609" max="4618" width="8.7109375" style="40" customWidth="1"/>
    <col min="4619" max="4619" width="16.7109375" style="40" customWidth="1"/>
    <col min="4620" max="4863" width="9.140625" style="40"/>
    <col min="4864" max="4864" width="16.7109375" style="40" customWidth="1"/>
    <col min="4865" max="4874" width="8.7109375" style="40" customWidth="1"/>
    <col min="4875" max="4875" width="16.7109375" style="40" customWidth="1"/>
    <col min="4876" max="5119" width="9.140625" style="40"/>
    <col min="5120" max="5120" width="16.7109375" style="40" customWidth="1"/>
    <col min="5121" max="5130" width="8.7109375" style="40" customWidth="1"/>
    <col min="5131" max="5131" width="16.7109375" style="40" customWidth="1"/>
    <col min="5132" max="5375" width="9.140625" style="40"/>
    <col min="5376" max="5376" width="16.7109375" style="40" customWidth="1"/>
    <col min="5377" max="5386" width="8.7109375" style="40" customWidth="1"/>
    <col min="5387" max="5387" width="16.7109375" style="40" customWidth="1"/>
    <col min="5388" max="5631" width="9.140625" style="40"/>
    <col min="5632" max="5632" width="16.7109375" style="40" customWidth="1"/>
    <col min="5633" max="5642" width="8.7109375" style="40" customWidth="1"/>
    <col min="5643" max="5643" width="16.7109375" style="40" customWidth="1"/>
    <col min="5644" max="5887" width="9.140625" style="40"/>
    <col min="5888" max="5888" width="16.7109375" style="40" customWidth="1"/>
    <col min="5889" max="5898" width="8.7109375" style="40" customWidth="1"/>
    <col min="5899" max="5899" width="16.7109375" style="40" customWidth="1"/>
    <col min="5900" max="6143" width="9.140625" style="40"/>
    <col min="6144" max="6144" width="16.7109375" style="40" customWidth="1"/>
    <col min="6145" max="6154" width="8.7109375" style="40" customWidth="1"/>
    <col min="6155" max="6155" width="16.7109375" style="40" customWidth="1"/>
    <col min="6156" max="6399" width="9.140625" style="40"/>
    <col min="6400" max="6400" width="16.7109375" style="40" customWidth="1"/>
    <col min="6401" max="6410" width="8.7109375" style="40" customWidth="1"/>
    <col min="6411" max="6411" width="16.7109375" style="40" customWidth="1"/>
    <col min="6412" max="6655" width="9.140625" style="40"/>
    <col min="6656" max="6656" width="16.7109375" style="40" customWidth="1"/>
    <col min="6657" max="6666" width="8.7109375" style="40" customWidth="1"/>
    <col min="6667" max="6667" width="16.7109375" style="40" customWidth="1"/>
    <col min="6668" max="6911" width="9.140625" style="40"/>
    <col min="6912" max="6912" width="16.7109375" style="40" customWidth="1"/>
    <col min="6913" max="6922" width="8.7109375" style="40" customWidth="1"/>
    <col min="6923" max="6923" width="16.7109375" style="40" customWidth="1"/>
    <col min="6924" max="7167" width="9.140625" style="40"/>
    <col min="7168" max="7168" width="16.7109375" style="40" customWidth="1"/>
    <col min="7169" max="7178" width="8.7109375" style="40" customWidth="1"/>
    <col min="7179" max="7179" width="16.7109375" style="40" customWidth="1"/>
    <col min="7180" max="7423" width="9.140625" style="40"/>
    <col min="7424" max="7424" width="16.7109375" style="40" customWidth="1"/>
    <col min="7425" max="7434" width="8.7109375" style="40" customWidth="1"/>
    <col min="7435" max="7435" width="16.7109375" style="40" customWidth="1"/>
    <col min="7436" max="7679" width="9.140625" style="40"/>
    <col min="7680" max="7680" width="16.7109375" style="40" customWidth="1"/>
    <col min="7681" max="7690" width="8.7109375" style="40" customWidth="1"/>
    <col min="7691" max="7691" width="16.7109375" style="40" customWidth="1"/>
    <col min="7692" max="7935" width="9.140625" style="40"/>
    <col min="7936" max="7936" width="16.7109375" style="40" customWidth="1"/>
    <col min="7937" max="7946" width="8.7109375" style="40" customWidth="1"/>
    <col min="7947" max="7947" width="16.7109375" style="40" customWidth="1"/>
    <col min="7948" max="8191" width="9.140625" style="40"/>
    <col min="8192" max="8192" width="16.7109375" style="40" customWidth="1"/>
    <col min="8193" max="8202" width="8.7109375" style="40" customWidth="1"/>
    <col min="8203" max="8203" width="16.7109375" style="40" customWidth="1"/>
    <col min="8204" max="8447" width="9.140625" style="40"/>
    <col min="8448" max="8448" width="16.7109375" style="40" customWidth="1"/>
    <col min="8449" max="8458" width="8.7109375" style="40" customWidth="1"/>
    <col min="8459" max="8459" width="16.7109375" style="40" customWidth="1"/>
    <col min="8460" max="8703" width="9.140625" style="40"/>
    <col min="8704" max="8704" width="16.7109375" style="40" customWidth="1"/>
    <col min="8705" max="8714" width="8.7109375" style="40" customWidth="1"/>
    <col min="8715" max="8715" width="16.7109375" style="40" customWidth="1"/>
    <col min="8716" max="8959" width="9.140625" style="40"/>
    <col min="8960" max="8960" width="16.7109375" style="40" customWidth="1"/>
    <col min="8961" max="8970" width="8.7109375" style="40" customWidth="1"/>
    <col min="8971" max="8971" width="16.7109375" style="40" customWidth="1"/>
    <col min="8972" max="9215" width="9.140625" style="40"/>
    <col min="9216" max="9216" width="16.7109375" style="40" customWidth="1"/>
    <col min="9217" max="9226" width="8.7109375" style="40" customWidth="1"/>
    <col min="9227" max="9227" width="16.7109375" style="40" customWidth="1"/>
    <col min="9228" max="9471" width="9.140625" style="40"/>
    <col min="9472" max="9472" width="16.7109375" style="40" customWidth="1"/>
    <col min="9473" max="9482" width="8.7109375" style="40" customWidth="1"/>
    <col min="9483" max="9483" width="16.7109375" style="40" customWidth="1"/>
    <col min="9484" max="9727" width="9.140625" style="40"/>
    <col min="9728" max="9728" width="16.7109375" style="40" customWidth="1"/>
    <col min="9729" max="9738" width="8.7109375" style="40" customWidth="1"/>
    <col min="9739" max="9739" width="16.7109375" style="40" customWidth="1"/>
    <col min="9740" max="9983" width="9.140625" style="40"/>
    <col min="9984" max="9984" width="16.7109375" style="40" customWidth="1"/>
    <col min="9985" max="9994" width="8.7109375" style="40" customWidth="1"/>
    <col min="9995" max="9995" width="16.7109375" style="40" customWidth="1"/>
    <col min="9996" max="10239" width="9.140625" style="40"/>
    <col min="10240" max="10240" width="16.7109375" style="40" customWidth="1"/>
    <col min="10241" max="10250" width="8.7109375" style="40" customWidth="1"/>
    <col min="10251" max="10251" width="16.7109375" style="40" customWidth="1"/>
    <col min="10252" max="10495" width="9.140625" style="40"/>
    <col min="10496" max="10496" width="16.7109375" style="40" customWidth="1"/>
    <col min="10497" max="10506" width="8.7109375" style="40" customWidth="1"/>
    <col min="10507" max="10507" width="16.7109375" style="40" customWidth="1"/>
    <col min="10508" max="10751" width="9.140625" style="40"/>
    <col min="10752" max="10752" width="16.7109375" style="40" customWidth="1"/>
    <col min="10753" max="10762" width="8.7109375" style="40" customWidth="1"/>
    <col min="10763" max="10763" width="16.7109375" style="40" customWidth="1"/>
    <col min="10764" max="11007" width="9.140625" style="40"/>
    <col min="11008" max="11008" width="16.7109375" style="40" customWidth="1"/>
    <col min="11009" max="11018" width="8.7109375" style="40" customWidth="1"/>
    <col min="11019" max="11019" width="16.7109375" style="40" customWidth="1"/>
    <col min="11020" max="11263" width="9.140625" style="40"/>
    <col min="11264" max="11264" width="16.7109375" style="40" customWidth="1"/>
    <col min="11265" max="11274" width="8.7109375" style="40" customWidth="1"/>
    <col min="11275" max="11275" width="16.7109375" style="40" customWidth="1"/>
    <col min="11276" max="11519" width="9.140625" style="40"/>
    <col min="11520" max="11520" width="16.7109375" style="40" customWidth="1"/>
    <col min="11521" max="11530" width="8.7109375" style="40" customWidth="1"/>
    <col min="11531" max="11531" width="16.7109375" style="40" customWidth="1"/>
    <col min="11532" max="11775" width="9.140625" style="40"/>
    <col min="11776" max="11776" width="16.7109375" style="40" customWidth="1"/>
    <col min="11777" max="11786" width="8.7109375" style="40" customWidth="1"/>
    <col min="11787" max="11787" width="16.7109375" style="40" customWidth="1"/>
    <col min="11788" max="12031" width="9.140625" style="40"/>
    <col min="12032" max="12032" width="16.7109375" style="40" customWidth="1"/>
    <col min="12033" max="12042" width="8.7109375" style="40" customWidth="1"/>
    <col min="12043" max="12043" width="16.7109375" style="40" customWidth="1"/>
    <col min="12044" max="12287" width="9.140625" style="40"/>
    <col min="12288" max="12288" width="16.7109375" style="40" customWidth="1"/>
    <col min="12289" max="12298" width="8.7109375" style="40" customWidth="1"/>
    <col min="12299" max="12299" width="16.7109375" style="40" customWidth="1"/>
    <col min="12300" max="12543" width="9.140625" style="40"/>
    <col min="12544" max="12544" width="16.7109375" style="40" customWidth="1"/>
    <col min="12545" max="12554" width="8.7109375" style="40" customWidth="1"/>
    <col min="12555" max="12555" width="16.7109375" style="40" customWidth="1"/>
    <col min="12556" max="12799" width="9.140625" style="40"/>
    <col min="12800" max="12800" width="16.7109375" style="40" customWidth="1"/>
    <col min="12801" max="12810" width="8.7109375" style="40" customWidth="1"/>
    <col min="12811" max="12811" width="16.7109375" style="40" customWidth="1"/>
    <col min="12812" max="13055" width="9.140625" style="40"/>
    <col min="13056" max="13056" width="16.7109375" style="40" customWidth="1"/>
    <col min="13057" max="13066" width="8.7109375" style="40" customWidth="1"/>
    <col min="13067" max="13067" width="16.7109375" style="40" customWidth="1"/>
    <col min="13068" max="13311" width="9.140625" style="40"/>
    <col min="13312" max="13312" width="16.7109375" style="40" customWidth="1"/>
    <col min="13313" max="13322" width="8.7109375" style="40" customWidth="1"/>
    <col min="13323" max="13323" width="16.7109375" style="40" customWidth="1"/>
    <col min="13324" max="13567" width="9.140625" style="40"/>
    <col min="13568" max="13568" width="16.7109375" style="40" customWidth="1"/>
    <col min="13569" max="13578" width="8.7109375" style="40" customWidth="1"/>
    <col min="13579" max="13579" width="16.7109375" style="40" customWidth="1"/>
    <col min="13580" max="13823" width="9.140625" style="40"/>
    <col min="13824" max="13824" width="16.7109375" style="40" customWidth="1"/>
    <col min="13825" max="13834" width="8.7109375" style="40" customWidth="1"/>
    <col min="13835" max="13835" width="16.7109375" style="40" customWidth="1"/>
    <col min="13836" max="14079" width="9.140625" style="40"/>
    <col min="14080" max="14080" width="16.7109375" style="40" customWidth="1"/>
    <col min="14081" max="14090" width="8.7109375" style="40" customWidth="1"/>
    <col min="14091" max="14091" width="16.7109375" style="40" customWidth="1"/>
    <col min="14092" max="14335" width="9.140625" style="40"/>
    <col min="14336" max="14336" width="16.7109375" style="40" customWidth="1"/>
    <col min="14337" max="14346" width="8.7109375" style="40" customWidth="1"/>
    <col min="14347" max="14347" width="16.7109375" style="40" customWidth="1"/>
    <col min="14348" max="14591" width="9.140625" style="40"/>
    <col min="14592" max="14592" width="16.7109375" style="40" customWidth="1"/>
    <col min="14593" max="14602" width="8.7109375" style="40" customWidth="1"/>
    <col min="14603" max="14603" width="16.7109375" style="40" customWidth="1"/>
    <col min="14604" max="14847" width="9.140625" style="40"/>
    <col min="14848" max="14848" width="16.7109375" style="40" customWidth="1"/>
    <col min="14849" max="14858" width="8.7109375" style="40" customWidth="1"/>
    <col min="14859" max="14859" width="16.7109375" style="40" customWidth="1"/>
    <col min="14860" max="15103" width="9.140625" style="40"/>
    <col min="15104" max="15104" width="16.7109375" style="40" customWidth="1"/>
    <col min="15105" max="15114" width="8.7109375" style="40" customWidth="1"/>
    <col min="15115" max="15115" width="16.7109375" style="40" customWidth="1"/>
    <col min="15116" max="15359" width="9.140625" style="40"/>
    <col min="15360" max="15360" width="16.7109375" style="40" customWidth="1"/>
    <col min="15361" max="15370" width="8.7109375" style="40" customWidth="1"/>
    <col min="15371" max="15371" width="16.7109375" style="40" customWidth="1"/>
    <col min="15372" max="15615" width="9.140625" style="40"/>
    <col min="15616" max="15616" width="16.7109375" style="40" customWidth="1"/>
    <col min="15617" max="15626" width="8.7109375" style="40" customWidth="1"/>
    <col min="15627" max="15627" width="16.7109375" style="40" customWidth="1"/>
    <col min="15628" max="15871" width="9.140625" style="40"/>
    <col min="15872" max="15872" width="16.7109375" style="40" customWidth="1"/>
    <col min="15873" max="15882" width="8.7109375" style="40" customWidth="1"/>
    <col min="15883" max="15883" width="16.7109375" style="40" customWidth="1"/>
    <col min="15884" max="16127" width="9.140625" style="40"/>
    <col min="16128" max="16128" width="16.7109375" style="40" customWidth="1"/>
    <col min="16129" max="16138" width="8.7109375" style="40" customWidth="1"/>
    <col min="16139" max="16139" width="16.7109375" style="40" customWidth="1"/>
    <col min="16140" max="16384" width="9.140625" style="40"/>
  </cols>
  <sheetData>
    <row r="1" spans="1:11" ht="20.25" customHeight="1">
      <c r="A1" s="1183" t="s">
        <v>905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11" ht="18" customHeight="1">
      <c r="A2" s="1184" t="s">
        <v>906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11" ht="18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11" ht="18" customHeight="1">
      <c r="A4" s="1242" t="s">
        <v>532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</row>
    <row r="5" spans="1:11" ht="18" customHeight="1">
      <c r="A5" s="664" t="s">
        <v>294</v>
      </c>
      <c r="B5" s="681"/>
      <c r="C5" s="681"/>
      <c r="D5" s="681"/>
      <c r="E5" s="681"/>
      <c r="F5" s="681"/>
      <c r="G5" s="681"/>
      <c r="H5" s="688"/>
      <c r="I5" s="681"/>
      <c r="J5" s="681"/>
      <c r="K5" s="679" t="s">
        <v>295</v>
      </c>
    </row>
    <row r="6" spans="1:11" ht="28.5" customHeight="1" thickBot="1">
      <c r="A6" s="1193" t="s">
        <v>293</v>
      </c>
      <c r="B6" s="1243" t="s">
        <v>1057</v>
      </c>
      <c r="C6" s="1243"/>
      <c r="D6" s="1243"/>
      <c r="E6" s="1243"/>
      <c r="F6" s="1243"/>
      <c r="G6" s="1243"/>
      <c r="H6" s="1243"/>
      <c r="I6" s="1243"/>
      <c r="J6" s="1243"/>
      <c r="K6" s="1244" t="s">
        <v>133</v>
      </c>
    </row>
    <row r="7" spans="1:11" ht="43.5" customHeight="1" thickTop="1">
      <c r="A7" s="1194"/>
      <c r="B7" s="232" t="s">
        <v>625</v>
      </c>
      <c r="C7" s="318" t="s">
        <v>274</v>
      </c>
      <c r="D7" s="140" t="s">
        <v>222</v>
      </c>
      <c r="E7" s="140" t="s">
        <v>105</v>
      </c>
      <c r="F7" s="140" t="s">
        <v>103</v>
      </c>
      <c r="G7" s="140" t="s">
        <v>101</v>
      </c>
      <c r="H7" s="140" t="s">
        <v>99</v>
      </c>
      <c r="I7" s="140" t="s">
        <v>97</v>
      </c>
      <c r="J7" s="319" t="s">
        <v>743</v>
      </c>
      <c r="K7" s="1245"/>
    </row>
    <row r="8" spans="1:11" ht="24.95" customHeight="1" thickBot="1">
      <c r="A8" s="378" t="s">
        <v>142</v>
      </c>
      <c r="B8" s="450">
        <f t="shared" ref="B8:B17" si="0">SUM(C8:J8)</f>
        <v>5670</v>
      </c>
      <c r="C8" s="451">
        <v>1</v>
      </c>
      <c r="D8" s="451">
        <v>11</v>
      </c>
      <c r="E8" s="451">
        <v>84</v>
      </c>
      <c r="F8" s="451">
        <v>435</v>
      </c>
      <c r="G8" s="451">
        <v>1527</v>
      </c>
      <c r="H8" s="451">
        <v>2273</v>
      </c>
      <c r="I8" s="451">
        <v>1162</v>
      </c>
      <c r="J8" s="451">
        <v>177</v>
      </c>
      <c r="K8" s="213" t="s">
        <v>1066</v>
      </c>
    </row>
    <row r="9" spans="1:11" ht="24.95" customHeight="1" thickTop="1" thickBot="1">
      <c r="A9" s="379" t="s">
        <v>143</v>
      </c>
      <c r="B9" s="454">
        <f t="shared" si="0"/>
        <v>5739</v>
      </c>
      <c r="C9" s="455">
        <v>3</v>
      </c>
      <c r="D9" s="455">
        <v>5</v>
      </c>
      <c r="E9" s="455">
        <v>127</v>
      </c>
      <c r="F9" s="455">
        <v>721</v>
      </c>
      <c r="G9" s="455">
        <v>2088</v>
      </c>
      <c r="H9" s="455">
        <v>2106</v>
      </c>
      <c r="I9" s="455">
        <v>646</v>
      </c>
      <c r="J9" s="455">
        <v>43</v>
      </c>
      <c r="K9" s="215" t="s">
        <v>144</v>
      </c>
    </row>
    <row r="10" spans="1:11" ht="24.95" customHeight="1" thickTop="1" thickBot="1">
      <c r="A10" s="380" t="s">
        <v>145</v>
      </c>
      <c r="B10" s="452">
        <f t="shared" si="0"/>
        <v>3856</v>
      </c>
      <c r="C10" s="453">
        <v>2</v>
      </c>
      <c r="D10" s="453">
        <v>9</v>
      </c>
      <c r="E10" s="453">
        <v>156</v>
      </c>
      <c r="F10" s="453">
        <v>774</v>
      </c>
      <c r="G10" s="453">
        <v>1599</v>
      </c>
      <c r="H10" s="453">
        <v>1115</v>
      </c>
      <c r="I10" s="453">
        <v>195</v>
      </c>
      <c r="J10" s="453">
        <v>6</v>
      </c>
      <c r="K10" s="214" t="s">
        <v>146</v>
      </c>
    </row>
    <row r="11" spans="1:11" ht="24.95" customHeight="1" thickTop="1" thickBot="1">
      <c r="A11" s="379" t="s">
        <v>147</v>
      </c>
      <c r="B11" s="454">
        <f t="shared" si="0"/>
        <v>1989</v>
      </c>
      <c r="C11" s="455">
        <v>1</v>
      </c>
      <c r="D11" s="455">
        <v>9</v>
      </c>
      <c r="E11" s="455">
        <v>152</v>
      </c>
      <c r="F11" s="455">
        <v>573</v>
      </c>
      <c r="G11" s="455">
        <v>797</v>
      </c>
      <c r="H11" s="455">
        <v>391</v>
      </c>
      <c r="I11" s="455">
        <v>66</v>
      </c>
      <c r="J11" s="455">
        <v>0</v>
      </c>
      <c r="K11" s="215" t="s">
        <v>148</v>
      </c>
    </row>
    <row r="12" spans="1:11" ht="24.95" customHeight="1" thickTop="1" thickBot="1">
      <c r="A12" s="380" t="s">
        <v>149</v>
      </c>
      <c r="B12" s="452">
        <f t="shared" si="0"/>
        <v>847</v>
      </c>
      <c r="C12" s="453">
        <v>0</v>
      </c>
      <c r="D12" s="453">
        <v>2</v>
      </c>
      <c r="E12" s="453">
        <v>106</v>
      </c>
      <c r="F12" s="453">
        <v>301</v>
      </c>
      <c r="G12" s="453">
        <v>322</v>
      </c>
      <c r="H12" s="453">
        <v>105</v>
      </c>
      <c r="I12" s="453">
        <v>11</v>
      </c>
      <c r="J12" s="453">
        <v>0</v>
      </c>
      <c r="K12" s="214" t="s">
        <v>150</v>
      </c>
    </row>
    <row r="13" spans="1:11" ht="24.95" customHeight="1" thickTop="1" thickBot="1">
      <c r="A13" s="379" t="s">
        <v>151</v>
      </c>
      <c r="B13" s="454">
        <f t="shared" si="0"/>
        <v>414</v>
      </c>
      <c r="C13" s="455">
        <v>0</v>
      </c>
      <c r="D13" s="455">
        <v>4</v>
      </c>
      <c r="E13" s="455">
        <v>77</v>
      </c>
      <c r="F13" s="455">
        <v>150</v>
      </c>
      <c r="G13" s="455">
        <v>144</v>
      </c>
      <c r="H13" s="455">
        <v>38</v>
      </c>
      <c r="I13" s="455">
        <v>1</v>
      </c>
      <c r="J13" s="455">
        <v>0</v>
      </c>
      <c r="K13" s="215" t="s">
        <v>152</v>
      </c>
    </row>
    <row r="14" spans="1:11" ht="24.95" customHeight="1" thickTop="1" thickBot="1">
      <c r="A14" s="380" t="s">
        <v>153</v>
      </c>
      <c r="B14" s="452">
        <f t="shared" si="0"/>
        <v>170</v>
      </c>
      <c r="C14" s="453">
        <v>0</v>
      </c>
      <c r="D14" s="453">
        <v>7</v>
      </c>
      <c r="E14" s="453">
        <v>35</v>
      </c>
      <c r="F14" s="453">
        <v>73</v>
      </c>
      <c r="G14" s="453">
        <v>44</v>
      </c>
      <c r="H14" s="453">
        <v>11</v>
      </c>
      <c r="I14" s="453">
        <v>0</v>
      </c>
      <c r="J14" s="453">
        <v>0</v>
      </c>
      <c r="K14" s="214" t="s">
        <v>154</v>
      </c>
    </row>
    <row r="15" spans="1:11" ht="24.95" customHeight="1" thickTop="1" thickBot="1">
      <c r="A15" s="379" t="s">
        <v>155</v>
      </c>
      <c r="B15" s="454">
        <f t="shared" si="0"/>
        <v>104</v>
      </c>
      <c r="C15" s="455">
        <v>0</v>
      </c>
      <c r="D15" s="455">
        <v>3</v>
      </c>
      <c r="E15" s="455">
        <v>30</v>
      </c>
      <c r="F15" s="455">
        <v>45</v>
      </c>
      <c r="G15" s="455">
        <v>20</v>
      </c>
      <c r="H15" s="455">
        <v>6</v>
      </c>
      <c r="I15" s="455">
        <v>0</v>
      </c>
      <c r="J15" s="455">
        <v>0</v>
      </c>
      <c r="K15" s="215" t="s">
        <v>156</v>
      </c>
    </row>
    <row r="16" spans="1:11" ht="24.95" customHeight="1" thickTop="1" thickBot="1">
      <c r="A16" s="380" t="s">
        <v>157</v>
      </c>
      <c r="B16" s="452">
        <f t="shared" si="0"/>
        <v>49</v>
      </c>
      <c r="C16" s="453">
        <v>0</v>
      </c>
      <c r="D16" s="453">
        <v>1</v>
      </c>
      <c r="E16" s="453">
        <v>14</v>
      </c>
      <c r="F16" s="453">
        <v>22</v>
      </c>
      <c r="G16" s="453">
        <v>11</v>
      </c>
      <c r="H16" s="453">
        <v>1</v>
      </c>
      <c r="I16" s="453">
        <v>0</v>
      </c>
      <c r="J16" s="453">
        <v>0</v>
      </c>
      <c r="K16" s="214" t="s">
        <v>158</v>
      </c>
    </row>
    <row r="17" spans="1:241" ht="24.95" customHeight="1" thickTop="1">
      <c r="A17" s="383" t="s">
        <v>159</v>
      </c>
      <c r="B17" s="457">
        <f t="shared" si="0"/>
        <v>40</v>
      </c>
      <c r="C17" s="487">
        <v>0</v>
      </c>
      <c r="D17" s="487">
        <v>7</v>
      </c>
      <c r="E17" s="487">
        <v>16</v>
      </c>
      <c r="F17" s="487">
        <v>7</v>
      </c>
      <c r="G17" s="487">
        <v>9</v>
      </c>
      <c r="H17" s="487">
        <v>1</v>
      </c>
      <c r="I17" s="487">
        <v>0</v>
      </c>
      <c r="J17" s="487">
        <v>0</v>
      </c>
      <c r="K17" s="1064" t="s">
        <v>160</v>
      </c>
    </row>
    <row r="18" spans="1:241" ht="30" customHeight="1">
      <c r="A18" s="159" t="s">
        <v>66</v>
      </c>
      <c r="B18" s="549">
        <f t="shared" ref="B18:J18" si="1">SUM(B8:B17)</f>
        <v>18878</v>
      </c>
      <c r="C18" s="549">
        <f t="shared" si="1"/>
        <v>7</v>
      </c>
      <c r="D18" s="549">
        <f t="shared" si="1"/>
        <v>58</v>
      </c>
      <c r="E18" s="549">
        <f t="shared" si="1"/>
        <v>797</v>
      </c>
      <c r="F18" s="549">
        <f t="shared" si="1"/>
        <v>3101</v>
      </c>
      <c r="G18" s="549">
        <f t="shared" si="1"/>
        <v>6561</v>
      </c>
      <c r="H18" s="549">
        <f t="shared" si="1"/>
        <v>6047</v>
      </c>
      <c r="I18" s="549">
        <f t="shared" si="1"/>
        <v>2081</v>
      </c>
      <c r="J18" s="549">
        <f t="shared" si="1"/>
        <v>226</v>
      </c>
      <c r="K18" s="195" t="s">
        <v>67</v>
      </c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8"/>
  <sheetViews>
    <sheetView view="pageBreakPreview" zoomScaleNormal="100" workbookViewId="0">
      <selection activeCell="K16" sqref="K16"/>
    </sheetView>
  </sheetViews>
  <sheetFormatPr defaultRowHeight="15"/>
  <cols>
    <col min="1" max="1" width="16.7109375" style="102" customWidth="1"/>
    <col min="2" max="10" width="10.42578125" style="102" customWidth="1"/>
    <col min="11" max="11" width="16.7109375" style="102" customWidth="1"/>
    <col min="12" max="255" width="9.140625" style="40"/>
    <col min="256" max="256" width="16.7109375" style="40" customWidth="1"/>
    <col min="257" max="266" width="8.7109375" style="40" customWidth="1"/>
    <col min="267" max="267" width="16.7109375" style="40" customWidth="1"/>
    <col min="268" max="511" width="9.140625" style="40"/>
    <col min="512" max="512" width="16.7109375" style="40" customWidth="1"/>
    <col min="513" max="522" width="8.7109375" style="40" customWidth="1"/>
    <col min="523" max="523" width="16.7109375" style="40" customWidth="1"/>
    <col min="524" max="767" width="9.140625" style="40"/>
    <col min="768" max="768" width="16.7109375" style="40" customWidth="1"/>
    <col min="769" max="778" width="8.7109375" style="40" customWidth="1"/>
    <col min="779" max="779" width="16.7109375" style="40" customWidth="1"/>
    <col min="780" max="1023" width="9.140625" style="40"/>
    <col min="1024" max="1024" width="16.7109375" style="40" customWidth="1"/>
    <col min="1025" max="1034" width="8.7109375" style="40" customWidth="1"/>
    <col min="1035" max="1035" width="16.7109375" style="40" customWidth="1"/>
    <col min="1036" max="1279" width="9.140625" style="40"/>
    <col min="1280" max="1280" width="16.7109375" style="40" customWidth="1"/>
    <col min="1281" max="1290" width="8.7109375" style="40" customWidth="1"/>
    <col min="1291" max="1291" width="16.7109375" style="40" customWidth="1"/>
    <col min="1292" max="1535" width="9.140625" style="40"/>
    <col min="1536" max="1536" width="16.7109375" style="40" customWidth="1"/>
    <col min="1537" max="1546" width="8.7109375" style="40" customWidth="1"/>
    <col min="1547" max="1547" width="16.7109375" style="40" customWidth="1"/>
    <col min="1548" max="1791" width="9.140625" style="40"/>
    <col min="1792" max="1792" width="16.7109375" style="40" customWidth="1"/>
    <col min="1793" max="1802" width="8.7109375" style="40" customWidth="1"/>
    <col min="1803" max="1803" width="16.7109375" style="40" customWidth="1"/>
    <col min="1804" max="2047" width="9.140625" style="40"/>
    <col min="2048" max="2048" width="16.7109375" style="40" customWidth="1"/>
    <col min="2049" max="2058" width="8.7109375" style="40" customWidth="1"/>
    <col min="2059" max="2059" width="16.7109375" style="40" customWidth="1"/>
    <col min="2060" max="2303" width="9.140625" style="40"/>
    <col min="2304" max="2304" width="16.7109375" style="40" customWidth="1"/>
    <col min="2305" max="2314" width="8.7109375" style="40" customWidth="1"/>
    <col min="2315" max="2315" width="16.7109375" style="40" customWidth="1"/>
    <col min="2316" max="2559" width="9.140625" style="40"/>
    <col min="2560" max="2560" width="16.7109375" style="40" customWidth="1"/>
    <col min="2561" max="2570" width="8.7109375" style="40" customWidth="1"/>
    <col min="2571" max="2571" width="16.7109375" style="40" customWidth="1"/>
    <col min="2572" max="2815" width="9.140625" style="40"/>
    <col min="2816" max="2816" width="16.7109375" style="40" customWidth="1"/>
    <col min="2817" max="2826" width="8.7109375" style="40" customWidth="1"/>
    <col min="2827" max="2827" width="16.7109375" style="40" customWidth="1"/>
    <col min="2828" max="3071" width="9.140625" style="40"/>
    <col min="3072" max="3072" width="16.7109375" style="40" customWidth="1"/>
    <col min="3073" max="3082" width="8.7109375" style="40" customWidth="1"/>
    <col min="3083" max="3083" width="16.7109375" style="40" customWidth="1"/>
    <col min="3084" max="3327" width="9.140625" style="40"/>
    <col min="3328" max="3328" width="16.7109375" style="40" customWidth="1"/>
    <col min="3329" max="3338" width="8.7109375" style="40" customWidth="1"/>
    <col min="3339" max="3339" width="16.7109375" style="40" customWidth="1"/>
    <col min="3340" max="3583" width="9.140625" style="40"/>
    <col min="3584" max="3584" width="16.7109375" style="40" customWidth="1"/>
    <col min="3585" max="3594" width="8.7109375" style="40" customWidth="1"/>
    <col min="3595" max="3595" width="16.7109375" style="40" customWidth="1"/>
    <col min="3596" max="3839" width="9.140625" style="40"/>
    <col min="3840" max="3840" width="16.7109375" style="40" customWidth="1"/>
    <col min="3841" max="3850" width="8.7109375" style="40" customWidth="1"/>
    <col min="3851" max="3851" width="16.7109375" style="40" customWidth="1"/>
    <col min="3852" max="4095" width="9.140625" style="40"/>
    <col min="4096" max="4096" width="16.7109375" style="40" customWidth="1"/>
    <col min="4097" max="4106" width="8.7109375" style="40" customWidth="1"/>
    <col min="4107" max="4107" width="16.7109375" style="40" customWidth="1"/>
    <col min="4108" max="4351" width="9.140625" style="40"/>
    <col min="4352" max="4352" width="16.7109375" style="40" customWidth="1"/>
    <col min="4353" max="4362" width="8.7109375" style="40" customWidth="1"/>
    <col min="4363" max="4363" width="16.7109375" style="40" customWidth="1"/>
    <col min="4364" max="4607" width="9.140625" style="40"/>
    <col min="4608" max="4608" width="16.7109375" style="40" customWidth="1"/>
    <col min="4609" max="4618" width="8.7109375" style="40" customWidth="1"/>
    <col min="4619" max="4619" width="16.7109375" style="40" customWidth="1"/>
    <col min="4620" max="4863" width="9.140625" style="40"/>
    <col min="4864" max="4864" width="16.7109375" style="40" customWidth="1"/>
    <col min="4865" max="4874" width="8.7109375" style="40" customWidth="1"/>
    <col min="4875" max="4875" width="16.7109375" style="40" customWidth="1"/>
    <col min="4876" max="5119" width="9.140625" style="40"/>
    <col min="5120" max="5120" width="16.7109375" style="40" customWidth="1"/>
    <col min="5121" max="5130" width="8.7109375" style="40" customWidth="1"/>
    <col min="5131" max="5131" width="16.7109375" style="40" customWidth="1"/>
    <col min="5132" max="5375" width="9.140625" style="40"/>
    <col min="5376" max="5376" width="16.7109375" style="40" customWidth="1"/>
    <col min="5377" max="5386" width="8.7109375" style="40" customWidth="1"/>
    <col min="5387" max="5387" width="16.7109375" style="40" customWidth="1"/>
    <col min="5388" max="5631" width="9.140625" style="40"/>
    <col min="5632" max="5632" width="16.7109375" style="40" customWidth="1"/>
    <col min="5633" max="5642" width="8.7109375" style="40" customWidth="1"/>
    <col min="5643" max="5643" width="16.7109375" style="40" customWidth="1"/>
    <col min="5644" max="5887" width="9.140625" style="40"/>
    <col min="5888" max="5888" width="16.7109375" style="40" customWidth="1"/>
    <col min="5889" max="5898" width="8.7109375" style="40" customWidth="1"/>
    <col min="5899" max="5899" width="16.7109375" style="40" customWidth="1"/>
    <col min="5900" max="6143" width="9.140625" style="40"/>
    <col min="6144" max="6144" width="16.7109375" style="40" customWidth="1"/>
    <col min="6145" max="6154" width="8.7109375" style="40" customWidth="1"/>
    <col min="6155" max="6155" width="16.7109375" style="40" customWidth="1"/>
    <col min="6156" max="6399" width="9.140625" style="40"/>
    <col min="6400" max="6400" width="16.7109375" style="40" customWidth="1"/>
    <col min="6401" max="6410" width="8.7109375" style="40" customWidth="1"/>
    <col min="6411" max="6411" width="16.7109375" style="40" customWidth="1"/>
    <col min="6412" max="6655" width="9.140625" style="40"/>
    <col min="6656" max="6656" width="16.7109375" style="40" customWidth="1"/>
    <col min="6657" max="6666" width="8.7109375" style="40" customWidth="1"/>
    <col min="6667" max="6667" width="16.7109375" style="40" customWidth="1"/>
    <col min="6668" max="6911" width="9.140625" style="40"/>
    <col min="6912" max="6912" width="16.7109375" style="40" customWidth="1"/>
    <col min="6913" max="6922" width="8.7109375" style="40" customWidth="1"/>
    <col min="6923" max="6923" width="16.7109375" style="40" customWidth="1"/>
    <col min="6924" max="7167" width="9.140625" style="40"/>
    <col min="7168" max="7168" width="16.7109375" style="40" customWidth="1"/>
    <col min="7169" max="7178" width="8.7109375" style="40" customWidth="1"/>
    <col min="7179" max="7179" width="16.7109375" style="40" customWidth="1"/>
    <col min="7180" max="7423" width="9.140625" style="40"/>
    <col min="7424" max="7424" width="16.7109375" style="40" customWidth="1"/>
    <col min="7425" max="7434" width="8.7109375" style="40" customWidth="1"/>
    <col min="7435" max="7435" width="16.7109375" style="40" customWidth="1"/>
    <col min="7436" max="7679" width="9.140625" style="40"/>
    <col min="7680" max="7680" width="16.7109375" style="40" customWidth="1"/>
    <col min="7681" max="7690" width="8.7109375" style="40" customWidth="1"/>
    <col min="7691" max="7691" width="16.7109375" style="40" customWidth="1"/>
    <col min="7692" max="7935" width="9.140625" style="40"/>
    <col min="7936" max="7936" width="16.7109375" style="40" customWidth="1"/>
    <col min="7937" max="7946" width="8.7109375" style="40" customWidth="1"/>
    <col min="7947" max="7947" width="16.7109375" style="40" customWidth="1"/>
    <col min="7948" max="8191" width="9.140625" style="40"/>
    <col min="8192" max="8192" width="16.7109375" style="40" customWidth="1"/>
    <col min="8193" max="8202" width="8.7109375" style="40" customWidth="1"/>
    <col min="8203" max="8203" width="16.7109375" style="40" customWidth="1"/>
    <col min="8204" max="8447" width="9.140625" style="40"/>
    <col min="8448" max="8448" width="16.7109375" style="40" customWidth="1"/>
    <col min="8449" max="8458" width="8.7109375" style="40" customWidth="1"/>
    <col min="8459" max="8459" width="16.7109375" style="40" customWidth="1"/>
    <col min="8460" max="8703" width="9.140625" style="40"/>
    <col min="8704" max="8704" width="16.7109375" style="40" customWidth="1"/>
    <col min="8705" max="8714" width="8.7109375" style="40" customWidth="1"/>
    <col min="8715" max="8715" width="16.7109375" style="40" customWidth="1"/>
    <col min="8716" max="8959" width="9.140625" style="40"/>
    <col min="8960" max="8960" width="16.7109375" style="40" customWidth="1"/>
    <col min="8961" max="8970" width="8.7109375" style="40" customWidth="1"/>
    <col min="8971" max="8971" width="16.7109375" style="40" customWidth="1"/>
    <col min="8972" max="9215" width="9.140625" style="40"/>
    <col min="9216" max="9216" width="16.7109375" style="40" customWidth="1"/>
    <col min="9217" max="9226" width="8.7109375" style="40" customWidth="1"/>
    <col min="9227" max="9227" width="16.7109375" style="40" customWidth="1"/>
    <col min="9228" max="9471" width="9.140625" style="40"/>
    <col min="9472" max="9472" width="16.7109375" style="40" customWidth="1"/>
    <col min="9473" max="9482" width="8.7109375" style="40" customWidth="1"/>
    <col min="9483" max="9483" width="16.7109375" style="40" customWidth="1"/>
    <col min="9484" max="9727" width="9.140625" style="40"/>
    <col min="9728" max="9728" width="16.7109375" style="40" customWidth="1"/>
    <col min="9729" max="9738" width="8.7109375" style="40" customWidth="1"/>
    <col min="9739" max="9739" width="16.7109375" style="40" customWidth="1"/>
    <col min="9740" max="9983" width="9.140625" style="40"/>
    <col min="9984" max="9984" width="16.7109375" style="40" customWidth="1"/>
    <col min="9985" max="9994" width="8.7109375" style="40" customWidth="1"/>
    <col min="9995" max="9995" width="16.7109375" style="40" customWidth="1"/>
    <col min="9996" max="10239" width="9.140625" style="40"/>
    <col min="10240" max="10240" width="16.7109375" style="40" customWidth="1"/>
    <col min="10241" max="10250" width="8.7109375" style="40" customWidth="1"/>
    <col min="10251" max="10251" width="16.7109375" style="40" customWidth="1"/>
    <col min="10252" max="10495" width="9.140625" style="40"/>
    <col min="10496" max="10496" width="16.7109375" style="40" customWidth="1"/>
    <col min="10497" max="10506" width="8.7109375" style="40" customWidth="1"/>
    <col min="10507" max="10507" width="16.7109375" style="40" customWidth="1"/>
    <col min="10508" max="10751" width="9.140625" style="40"/>
    <col min="10752" max="10752" width="16.7109375" style="40" customWidth="1"/>
    <col min="10753" max="10762" width="8.7109375" style="40" customWidth="1"/>
    <col min="10763" max="10763" width="16.7109375" style="40" customWidth="1"/>
    <col min="10764" max="11007" width="9.140625" style="40"/>
    <col min="11008" max="11008" width="16.7109375" style="40" customWidth="1"/>
    <col min="11009" max="11018" width="8.7109375" style="40" customWidth="1"/>
    <col min="11019" max="11019" width="16.7109375" style="40" customWidth="1"/>
    <col min="11020" max="11263" width="9.140625" style="40"/>
    <col min="11264" max="11264" width="16.7109375" style="40" customWidth="1"/>
    <col min="11265" max="11274" width="8.7109375" style="40" customWidth="1"/>
    <col min="11275" max="11275" width="16.7109375" style="40" customWidth="1"/>
    <col min="11276" max="11519" width="9.140625" style="40"/>
    <col min="11520" max="11520" width="16.7109375" style="40" customWidth="1"/>
    <col min="11521" max="11530" width="8.7109375" style="40" customWidth="1"/>
    <col min="11531" max="11531" width="16.7109375" style="40" customWidth="1"/>
    <col min="11532" max="11775" width="9.140625" style="40"/>
    <col min="11776" max="11776" width="16.7109375" style="40" customWidth="1"/>
    <col min="11777" max="11786" width="8.7109375" style="40" customWidth="1"/>
    <col min="11787" max="11787" width="16.7109375" style="40" customWidth="1"/>
    <col min="11788" max="12031" width="9.140625" style="40"/>
    <col min="12032" max="12032" width="16.7109375" style="40" customWidth="1"/>
    <col min="12033" max="12042" width="8.7109375" style="40" customWidth="1"/>
    <col min="12043" max="12043" width="16.7109375" style="40" customWidth="1"/>
    <col min="12044" max="12287" width="9.140625" style="40"/>
    <col min="12288" max="12288" width="16.7109375" style="40" customWidth="1"/>
    <col min="12289" max="12298" width="8.7109375" style="40" customWidth="1"/>
    <col min="12299" max="12299" width="16.7109375" style="40" customWidth="1"/>
    <col min="12300" max="12543" width="9.140625" style="40"/>
    <col min="12544" max="12544" width="16.7109375" style="40" customWidth="1"/>
    <col min="12545" max="12554" width="8.7109375" style="40" customWidth="1"/>
    <col min="12555" max="12555" width="16.7109375" style="40" customWidth="1"/>
    <col min="12556" max="12799" width="9.140625" style="40"/>
    <col min="12800" max="12800" width="16.7109375" style="40" customWidth="1"/>
    <col min="12801" max="12810" width="8.7109375" style="40" customWidth="1"/>
    <col min="12811" max="12811" width="16.7109375" style="40" customWidth="1"/>
    <col min="12812" max="13055" width="9.140625" style="40"/>
    <col min="13056" max="13056" width="16.7109375" style="40" customWidth="1"/>
    <col min="13057" max="13066" width="8.7109375" style="40" customWidth="1"/>
    <col min="13067" max="13067" width="16.7109375" style="40" customWidth="1"/>
    <col min="13068" max="13311" width="9.140625" style="40"/>
    <col min="13312" max="13312" width="16.7109375" style="40" customWidth="1"/>
    <col min="13313" max="13322" width="8.7109375" style="40" customWidth="1"/>
    <col min="13323" max="13323" width="16.7109375" style="40" customWidth="1"/>
    <col min="13324" max="13567" width="9.140625" style="40"/>
    <col min="13568" max="13568" width="16.7109375" style="40" customWidth="1"/>
    <col min="13569" max="13578" width="8.7109375" style="40" customWidth="1"/>
    <col min="13579" max="13579" width="16.7109375" style="40" customWidth="1"/>
    <col min="13580" max="13823" width="9.140625" style="40"/>
    <col min="13824" max="13824" width="16.7109375" style="40" customWidth="1"/>
    <col min="13825" max="13834" width="8.7109375" style="40" customWidth="1"/>
    <col min="13835" max="13835" width="16.7109375" style="40" customWidth="1"/>
    <col min="13836" max="14079" width="9.140625" style="40"/>
    <col min="14080" max="14080" width="16.7109375" style="40" customWidth="1"/>
    <col min="14081" max="14090" width="8.7109375" style="40" customWidth="1"/>
    <col min="14091" max="14091" width="16.7109375" style="40" customWidth="1"/>
    <col min="14092" max="14335" width="9.140625" style="40"/>
    <col min="14336" max="14336" width="16.7109375" style="40" customWidth="1"/>
    <col min="14337" max="14346" width="8.7109375" style="40" customWidth="1"/>
    <col min="14347" max="14347" width="16.7109375" style="40" customWidth="1"/>
    <col min="14348" max="14591" width="9.140625" style="40"/>
    <col min="14592" max="14592" width="16.7109375" style="40" customWidth="1"/>
    <col min="14593" max="14602" width="8.7109375" style="40" customWidth="1"/>
    <col min="14603" max="14603" width="16.7109375" style="40" customWidth="1"/>
    <col min="14604" max="14847" width="9.140625" style="40"/>
    <col min="14848" max="14848" width="16.7109375" style="40" customWidth="1"/>
    <col min="14849" max="14858" width="8.7109375" style="40" customWidth="1"/>
    <col min="14859" max="14859" width="16.7109375" style="40" customWidth="1"/>
    <col min="14860" max="15103" width="9.140625" style="40"/>
    <col min="15104" max="15104" width="16.7109375" style="40" customWidth="1"/>
    <col min="15105" max="15114" width="8.7109375" style="40" customWidth="1"/>
    <col min="15115" max="15115" width="16.7109375" style="40" customWidth="1"/>
    <col min="15116" max="15359" width="9.140625" style="40"/>
    <col min="15360" max="15360" width="16.7109375" style="40" customWidth="1"/>
    <col min="15361" max="15370" width="8.7109375" style="40" customWidth="1"/>
    <col min="15371" max="15371" width="16.7109375" style="40" customWidth="1"/>
    <col min="15372" max="15615" width="9.140625" style="40"/>
    <col min="15616" max="15616" width="16.7109375" style="40" customWidth="1"/>
    <col min="15617" max="15626" width="8.7109375" style="40" customWidth="1"/>
    <col min="15627" max="15627" width="16.7109375" style="40" customWidth="1"/>
    <col min="15628" max="15871" width="9.140625" style="40"/>
    <col min="15872" max="15872" width="16.7109375" style="40" customWidth="1"/>
    <col min="15873" max="15882" width="8.7109375" style="40" customWidth="1"/>
    <col min="15883" max="15883" width="16.7109375" style="40" customWidth="1"/>
    <col min="15884" max="16127" width="9.140625" style="40"/>
    <col min="16128" max="16128" width="16.7109375" style="40" customWidth="1"/>
    <col min="16129" max="16138" width="8.7109375" style="40" customWidth="1"/>
    <col min="16139" max="16139" width="16.7109375" style="40" customWidth="1"/>
    <col min="16140" max="16384" width="9.140625" style="40"/>
  </cols>
  <sheetData>
    <row r="1" spans="1:11" ht="20.25" customHeight="1">
      <c r="A1" s="1183" t="s">
        <v>905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11" ht="18" customHeight="1">
      <c r="A2" s="1184" t="s">
        <v>906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11" ht="18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11" ht="18" customHeight="1">
      <c r="A4" s="1242" t="s">
        <v>531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</row>
    <row r="5" spans="1:11" ht="18" customHeight="1">
      <c r="A5" s="664" t="s">
        <v>296</v>
      </c>
      <c r="B5" s="681"/>
      <c r="C5" s="681"/>
      <c r="D5" s="681"/>
      <c r="E5" s="681"/>
      <c r="F5" s="681"/>
      <c r="G5" s="681"/>
      <c r="H5" s="688"/>
      <c r="I5" s="681"/>
      <c r="J5" s="681"/>
      <c r="K5" s="679" t="s">
        <v>297</v>
      </c>
    </row>
    <row r="6" spans="1:11" ht="28.5" customHeight="1" thickBot="1">
      <c r="A6" s="1193" t="s">
        <v>293</v>
      </c>
      <c r="B6" s="1243" t="s">
        <v>1058</v>
      </c>
      <c r="C6" s="1243"/>
      <c r="D6" s="1243"/>
      <c r="E6" s="1243"/>
      <c r="F6" s="1243"/>
      <c r="G6" s="1243"/>
      <c r="H6" s="1243"/>
      <c r="I6" s="1243"/>
      <c r="J6" s="1243"/>
      <c r="K6" s="1244" t="s">
        <v>133</v>
      </c>
    </row>
    <row r="7" spans="1:11" ht="46.5" customHeight="1" thickTop="1">
      <c r="A7" s="1194"/>
      <c r="B7" s="232" t="s">
        <v>625</v>
      </c>
      <c r="C7" s="318" t="s">
        <v>274</v>
      </c>
      <c r="D7" s="140" t="s">
        <v>222</v>
      </c>
      <c r="E7" s="140" t="s">
        <v>105</v>
      </c>
      <c r="F7" s="140" t="s">
        <v>103</v>
      </c>
      <c r="G7" s="140" t="s">
        <v>101</v>
      </c>
      <c r="H7" s="140" t="s">
        <v>99</v>
      </c>
      <c r="I7" s="140" t="s">
        <v>97</v>
      </c>
      <c r="J7" s="319" t="s">
        <v>743</v>
      </c>
      <c r="K7" s="1245"/>
    </row>
    <row r="8" spans="1:11" ht="24.95" customHeight="1" thickBot="1">
      <c r="A8" s="378" t="s">
        <v>142</v>
      </c>
      <c r="B8" s="450">
        <f t="shared" ref="B8:B17" si="0">SUM(C8:J8)</f>
        <v>3873</v>
      </c>
      <c r="C8" s="451">
        <v>1</v>
      </c>
      <c r="D8" s="451">
        <v>6</v>
      </c>
      <c r="E8" s="451">
        <v>55</v>
      </c>
      <c r="F8" s="451">
        <v>284</v>
      </c>
      <c r="G8" s="451">
        <v>932</v>
      </c>
      <c r="H8" s="451">
        <v>1497</v>
      </c>
      <c r="I8" s="451">
        <v>951</v>
      </c>
      <c r="J8" s="451">
        <v>147</v>
      </c>
      <c r="K8" s="213" t="s">
        <v>1066</v>
      </c>
    </row>
    <row r="9" spans="1:11" ht="24.95" customHeight="1" thickTop="1" thickBot="1">
      <c r="A9" s="379" t="s">
        <v>143</v>
      </c>
      <c r="B9" s="454">
        <f t="shared" si="0"/>
        <v>3816</v>
      </c>
      <c r="C9" s="455">
        <v>2</v>
      </c>
      <c r="D9" s="455">
        <v>4</v>
      </c>
      <c r="E9" s="455">
        <v>74</v>
      </c>
      <c r="F9" s="455">
        <v>420</v>
      </c>
      <c r="G9" s="455">
        <v>1215</v>
      </c>
      <c r="H9" s="455">
        <v>1492</v>
      </c>
      <c r="I9" s="455">
        <v>575</v>
      </c>
      <c r="J9" s="455">
        <v>34</v>
      </c>
      <c r="K9" s="215" t="s">
        <v>144</v>
      </c>
    </row>
    <row r="10" spans="1:11" ht="24.95" customHeight="1" thickTop="1" thickBot="1">
      <c r="A10" s="380" t="s">
        <v>145</v>
      </c>
      <c r="B10" s="452">
        <f t="shared" si="0"/>
        <v>2684</v>
      </c>
      <c r="C10" s="453">
        <v>1</v>
      </c>
      <c r="D10" s="453">
        <v>1</v>
      </c>
      <c r="E10" s="453">
        <v>100</v>
      </c>
      <c r="F10" s="453">
        <v>486</v>
      </c>
      <c r="G10" s="453">
        <v>1048</v>
      </c>
      <c r="H10" s="453">
        <v>877</v>
      </c>
      <c r="I10" s="453">
        <v>165</v>
      </c>
      <c r="J10" s="453">
        <v>6</v>
      </c>
      <c r="K10" s="214" t="s">
        <v>146</v>
      </c>
    </row>
    <row r="11" spans="1:11" ht="24.95" customHeight="1" thickTop="1" thickBot="1">
      <c r="A11" s="379" t="s">
        <v>147</v>
      </c>
      <c r="B11" s="454">
        <f t="shared" si="0"/>
        <v>1530</v>
      </c>
      <c r="C11" s="455">
        <v>0</v>
      </c>
      <c r="D11" s="455">
        <v>2</v>
      </c>
      <c r="E11" s="455">
        <v>97</v>
      </c>
      <c r="F11" s="455">
        <v>409</v>
      </c>
      <c r="G11" s="455">
        <v>650</v>
      </c>
      <c r="H11" s="455">
        <v>327</v>
      </c>
      <c r="I11" s="455">
        <v>45</v>
      </c>
      <c r="J11" s="455">
        <v>0</v>
      </c>
      <c r="K11" s="215" t="s">
        <v>148</v>
      </c>
    </row>
    <row r="12" spans="1:11" ht="24.95" customHeight="1" thickTop="1" thickBot="1">
      <c r="A12" s="380" t="s">
        <v>149</v>
      </c>
      <c r="B12" s="452">
        <f t="shared" si="0"/>
        <v>812</v>
      </c>
      <c r="C12" s="453">
        <v>0</v>
      </c>
      <c r="D12" s="453">
        <v>4</v>
      </c>
      <c r="E12" s="453">
        <v>89</v>
      </c>
      <c r="F12" s="453">
        <v>297</v>
      </c>
      <c r="G12" s="453">
        <v>300</v>
      </c>
      <c r="H12" s="453">
        <v>109</v>
      </c>
      <c r="I12" s="453">
        <v>13</v>
      </c>
      <c r="J12" s="453">
        <v>0</v>
      </c>
      <c r="K12" s="214" t="s">
        <v>150</v>
      </c>
    </row>
    <row r="13" spans="1:11" ht="24.95" customHeight="1" thickTop="1" thickBot="1">
      <c r="A13" s="379" t="s">
        <v>151</v>
      </c>
      <c r="B13" s="454">
        <f t="shared" si="0"/>
        <v>456</v>
      </c>
      <c r="C13" s="455">
        <v>0</v>
      </c>
      <c r="D13" s="455">
        <v>3</v>
      </c>
      <c r="E13" s="455">
        <v>77</v>
      </c>
      <c r="F13" s="455">
        <v>182</v>
      </c>
      <c r="G13" s="455">
        <v>162</v>
      </c>
      <c r="H13" s="455">
        <v>31</v>
      </c>
      <c r="I13" s="455">
        <v>1</v>
      </c>
      <c r="J13" s="455">
        <v>0</v>
      </c>
      <c r="K13" s="215" t="s">
        <v>152</v>
      </c>
    </row>
    <row r="14" spans="1:11" ht="24.95" customHeight="1" thickTop="1" thickBot="1">
      <c r="A14" s="380" t="s">
        <v>153</v>
      </c>
      <c r="B14" s="452">
        <f t="shared" si="0"/>
        <v>218</v>
      </c>
      <c r="C14" s="453">
        <v>0</v>
      </c>
      <c r="D14" s="453">
        <v>7</v>
      </c>
      <c r="E14" s="453">
        <v>54</v>
      </c>
      <c r="F14" s="453">
        <v>86</v>
      </c>
      <c r="G14" s="453">
        <v>58</v>
      </c>
      <c r="H14" s="453">
        <v>13</v>
      </c>
      <c r="I14" s="453">
        <v>0</v>
      </c>
      <c r="J14" s="453">
        <v>0</v>
      </c>
      <c r="K14" s="214" t="s">
        <v>154</v>
      </c>
    </row>
    <row r="15" spans="1:11" ht="24.95" customHeight="1" thickTop="1" thickBot="1">
      <c r="A15" s="379" t="s">
        <v>155</v>
      </c>
      <c r="B15" s="454">
        <f t="shared" si="0"/>
        <v>117</v>
      </c>
      <c r="C15" s="455">
        <v>0</v>
      </c>
      <c r="D15" s="455">
        <v>4</v>
      </c>
      <c r="E15" s="455">
        <v>30</v>
      </c>
      <c r="F15" s="455">
        <v>54</v>
      </c>
      <c r="G15" s="455">
        <v>22</v>
      </c>
      <c r="H15" s="455">
        <v>7</v>
      </c>
      <c r="I15" s="455">
        <v>0</v>
      </c>
      <c r="J15" s="455">
        <v>0</v>
      </c>
      <c r="K15" s="215" t="s">
        <v>156</v>
      </c>
    </row>
    <row r="16" spans="1:11" ht="24.95" customHeight="1" thickTop="1" thickBot="1">
      <c r="A16" s="380" t="s">
        <v>157</v>
      </c>
      <c r="B16" s="452">
        <f t="shared" si="0"/>
        <v>41</v>
      </c>
      <c r="C16" s="453">
        <v>0</v>
      </c>
      <c r="D16" s="453">
        <v>3</v>
      </c>
      <c r="E16" s="453">
        <v>16</v>
      </c>
      <c r="F16" s="453">
        <v>17</v>
      </c>
      <c r="G16" s="453">
        <v>5</v>
      </c>
      <c r="H16" s="453">
        <v>0</v>
      </c>
      <c r="I16" s="453">
        <v>0</v>
      </c>
      <c r="J16" s="453">
        <v>0</v>
      </c>
      <c r="K16" s="214" t="s">
        <v>158</v>
      </c>
    </row>
    <row r="17" spans="1:241" ht="24.95" customHeight="1" thickTop="1">
      <c r="A17" s="383" t="s">
        <v>159</v>
      </c>
      <c r="B17" s="457">
        <f t="shared" si="0"/>
        <v>44</v>
      </c>
      <c r="C17" s="487">
        <v>0</v>
      </c>
      <c r="D17" s="487">
        <v>9</v>
      </c>
      <c r="E17" s="487">
        <v>13</v>
      </c>
      <c r="F17" s="487">
        <v>13</v>
      </c>
      <c r="G17" s="487">
        <v>8</v>
      </c>
      <c r="H17" s="487">
        <v>1</v>
      </c>
      <c r="I17" s="487">
        <v>0</v>
      </c>
      <c r="J17" s="487">
        <v>0</v>
      </c>
      <c r="K17" s="1064" t="s">
        <v>160</v>
      </c>
    </row>
    <row r="18" spans="1:241" ht="30" customHeight="1">
      <c r="A18" s="159" t="s">
        <v>66</v>
      </c>
      <c r="B18" s="549">
        <f t="shared" ref="B18:J18" si="1">SUM(B8:B17)</f>
        <v>13591</v>
      </c>
      <c r="C18" s="549">
        <f t="shared" si="1"/>
        <v>4</v>
      </c>
      <c r="D18" s="549">
        <f t="shared" si="1"/>
        <v>43</v>
      </c>
      <c r="E18" s="549">
        <f t="shared" si="1"/>
        <v>605</v>
      </c>
      <c r="F18" s="549">
        <f t="shared" si="1"/>
        <v>2248</v>
      </c>
      <c r="G18" s="549">
        <f t="shared" si="1"/>
        <v>4400</v>
      </c>
      <c r="H18" s="549">
        <f t="shared" si="1"/>
        <v>4354</v>
      </c>
      <c r="I18" s="549">
        <f t="shared" si="1"/>
        <v>1750</v>
      </c>
      <c r="J18" s="549">
        <f t="shared" si="1"/>
        <v>187</v>
      </c>
      <c r="K18" s="195" t="s">
        <v>67</v>
      </c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0"/>
  <sheetViews>
    <sheetView view="pageBreakPreview" zoomScaleNormal="100" workbookViewId="0">
      <selection activeCell="G10" sqref="G10"/>
    </sheetView>
  </sheetViews>
  <sheetFormatPr defaultRowHeight="15"/>
  <cols>
    <col min="1" max="1" width="16.7109375" style="102" customWidth="1"/>
    <col min="2" max="10" width="10.42578125" style="102" customWidth="1"/>
    <col min="11" max="11" width="16.7109375" style="102" customWidth="1"/>
    <col min="12" max="255" width="9.140625" style="40"/>
    <col min="256" max="256" width="16.7109375" style="40" customWidth="1"/>
    <col min="257" max="266" width="8.7109375" style="40" customWidth="1"/>
    <col min="267" max="267" width="16.7109375" style="40" customWidth="1"/>
    <col min="268" max="511" width="9.140625" style="40"/>
    <col min="512" max="512" width="16.7109375" style="40" customWidth="1"/>
    <col min="513" max="522" width="8.7109375" style="40" customWidth="1"/>
    <col min="523" max="523" width="16.7109375" style="40" customWidth="1"/>
    <col min="524" max="767" width="9.140625" style="40"/>
    <col min="768" max="768" width="16.7109375" style="40" customWidth="1"/>
    <col min="769" max="778" width="8.7109375" style="40" customWidth="1"/>
    <col min="779" max="779" width="16.7109375" style="40" customWidth="1"/>
    <col min="780" max="1023" width="9.140625" style="40"/>
    <col min="1024" max="1024" width="16.7109375" style="40" customWidth="1"/>
    <col min="1025" max="1034" width="8.7109375" style="40" customWidth="1"/>
    <col min="1035" max="1035" width="16.7109375" style="40" customWidth="1"/>
    <col min="1036" max="1279" width="9.140625" style="40"/>
    <col min="1280" max="1280" width="16.7109375" style="40" customWidth="1"/>
    <col min="1281" max="1290" width="8.7109375" style="40" customWidth="1"/>
    <col min="1291" max="1291" width="16.7109375" style="40" customWidth="1"/>
    <col min="1292" max="1535" width="9.140625" style="40"/>
    <col min="1536" max="1536" width="16.7109375" style="40" customWidth="1"/>
    <col min="1537" max="1546" width="8.7109375" style="40" customWidth="1"/>
    <col min="1547" max="1547" width="16.7109375" style="40" customWidth="1"/>
    <col min="1548" max="1791" width="9.140625" style="40"/>
    <col min="1792" max="1792" width="16.7109375" style="40" customWidth="1"/>
    <col min="1793" max="1802" width="8.7109375" style="40" customWidth="1"/>
    <col min="1803" max="1803" width="16.7109375" style="40" customWidth="1"/>
    <col min="1804" max="2047" width="9.140625" style="40"/>
    <col min="2048" max="2048" width="16.7109375" style="40" customWidth="1"/>
    <col min="2049" max="2058" width="8.7109375" style="40" customWidth="1"/>
    <col min="2059" max="2059" width="16.7109375" style="40" customWidth="1"/>
    <col min="2060" max="2303" width="9.140625" style="40"/>
    <col min="2304" max="2304" width="16.7109375" style="40" customWidth="1"/>
    <col min="2305" max="2314" width="8.7109375" style="40" customWidth="1"/>
    <col min="2315" max="2315" width="16.7109375" style="40" customWidth="1"/>
    <col min="2316" max="2559" width="9.140625" style="40"/>
    <col min="2560" max="2560" width="16.7109375" style="40" customWidth="1"/>
    <col min="2561" max="2570" width="8.7109375" style="40" customWidth="1"/>
    <col min="2571" max="2571" width="16.7109375" style="40" customWidth="1"/>
    <col min="2572" max="2815" width="9.140625" style="40"/>
    <col min="2816" max="2816" width="16.7109375" style="40" customWidth="1"/>
    <col min="2817" max="2826" width="8.7109375" style="40" customWidth="1"/>
    <col min="2827" max="2827" width="16.7109375" style="40" customWidth="1"/>
    <col min="2828" max="3071" width="9.140625" style="40"/>
    <col min="3072" max="3072" width="16.7109375" style="40" customWidth="1"/>
    <col min="3073" max="3082" width="8.7109375" style="40" customWidth="1"/>
    <col min="3083" max="3083" width="16.7109375" style="40" customWidth="1"/>
    <col min="3084" max="3327" width="9.140625" style="40"/>
    <col min="3328" max="3328" width="16.7109375" style="40" customWidth="1"/>
    <col min="3329" max="3338" width="8.7109375" style="40" customWidth="1"/>
    <col min="3339" max="3339" width="16.7109375" style="40" customWidth="1"/>
    <col min="3340" max="3583" width="9.140625" style="40"/>
    <col min="3584" max="3584" width="16.7109375" style="40" customWidth="1"/>
    <col min="3585" max="3594" width="8.7109375" style="40" customWidth="1"/>
    <col min="3595" max="3595" width="16.7109375" style="40" customWidth="1"/>
    <col min="3596" max="3839" width="9.140625" style="40"/>
    <col min="3840" max="3840" width="16.7109375" style="40" customWidth="1"/>
    <col min="3841" max="3850" width="8.7109375" style="40" customWidth="1"/>
    <col min="3851" max="3851" width="16.7109375" style="40" customWidth="1"/>
    <col min="3852" max="4095" width="9.140625" style="40"/>
    <col min="4096" max="4096" width="16.7109375" style="40" customWidth="1"/>
    <col min="4097" max="4106" width="8.7109375" style="40" customWidth="1"/>
    <col min="4107" max="4107" width="16.7109375" style="40" customWidth="1"/>
    <col min="4108" max="4351" width="9.140625" style="40"/>
    <col min="4352" max="4352" width="16.7109375" style="40" customWidth="1"/>
    <col min="4353" max="4362" width="8.7109375" style="40" customWidth="1"/>
    <col min="4363" max="4363" width="16.7109375" style="40" customWidth="1"/>
    <col min="4364" max="4607" width="9.140625" style="40"/>
    <col min="4608" max="4608" width="16.7109375" style="40" customWidth="1"/>
    <col min="4609" max="4618" width="8.7109375" style="40" customWidth="1"/>
    <col min="4619" max="4619" width="16.7109375" style="40" customWidth="1"/>
    <col min="4620" max="4863" width="9.140625" style="40"/>
    <col min="4864" max="4864" width="16.7109375" style="40" customWidth="1"/>
    <col min="4865" max="4874" width="8.7109375" style="40" customWidth="1"/>
    <col min="4875" max="4875" width="16.7109375" style="40" customWidth="1"/>
    <col min="4876" max="5119" width="9.140625" style="40"/>
    <col min="5120" max="5120" width="16.7109375" style="40" customWidth="1"/>
    <col min="5121" max="5130" width="8.7109375" style="40" customWidth="1"/>
    <col min="5131" max="5131" width="16.7109375" style="40" customWidth="1"/>
    <col min="5132" max="5375" width="9.140625" style="40"/>
    <col min="5376" max="5376" width="16.7109375" style="40" customWidth="1"/>
    <col min="5377" max="5386" width="8.7109375" style="40" customWidth="1"/>
    <col min="5387" max="5387" width="16.7109375" style="40" customWidth="1"/>
    <col min="5388" max="5631" width="9.140625" style="40"/>
    <col min="5632" max="5632" width="16.7109375" style="40" customWidth="1"/>
    <col min="5633" max="5642" width="8.7109375" style="40" customWidth="1"/>
    <col min="5643" max="5643" width="16.7109375" style="40" customWidth="1"/>
    <col min="5644" max="5887" width="9.140625" style="40"/>
    <col min="5888" max="5888" width="16.7109375" style="40" customWidth="1"/>
    <col min="5889" max="5898" width="8.7109375" style="40" customWidth="1"/>
    <col min="5899" max="5899" width="16.7109375" style="40" customWidth="1"/>
    <col min="5900" max="6143" width="9.140625" style="40"/>
    <col min="6144" max="6144" width="16.7109375" style="40" customWidth="1"/>
    <col min="6145" max="6154" width="8.7109375" style="40" customWidth="1"/>
    <col min="6155" max="6155" width="16.7109375" style="40" customWidth="1"/>
    <col min="6156" max="6399" width="9.140625" style="40"/>
    <col min="6400" max="6400" width="16.7109375" style="40" customWidth="1"/>
    <col min="6401" max="6410" width="8.7109375" style="40" customWidth="1"/>
    <col min="6411" max="6411" width="16.7109375" style="40" customWidth="1"/>
    <col min="6412" max="6655" width="9.140625" style="40"/>
    <col min="6656" max="6656" width="16.7109375" style="40" customWidth="1"/>
    <col min="6657" max="6666" width="8.7109375" style="40" customWidth="1"/>
    <col min="6667" max="6667" width="16.7109375" style="40" customWidth="1"/>
    <col min="6668" max="6911" width="9.140625" style="40"/>
    <col min="6912" max="6912" width="16.7109375" style="40" customWidth="1"/>
    <col min="6913" max="6922" width="8.7109375" style="40" customWidth="1"/>
    <col min="6923" max="6923" width="16.7109375" style="40" customWidth="1"/>
    <col min="6924" max="7167" width="9.140625" style="40"/>
    <col min="7168" max="7168" width="16.7109375" style="40" customWidth="1"/>
    <col min="7169" max="7178" width="8.7109375" style="40" customWidth="1"/>
    <col min="7179" max="7179" width="16.7109375" style="40" customWidth="1"/>
    <col min="7180" max="7423" width="9.140625" style="40"/>
    <col min="7424" max="7424" width="16.7109375" style="40" customWidth="1"/>
    <col min="7425" max="7434" width="8.7109375" style="40" customWidth="1"/>
    <col min="7435" max="7435" width="16.7109375" style="40" customWidth="1"/>
    <col min="7436" max="7679" width="9.140625" style="40"/>
    <col min="7680" max="7680" width="16.7109375" style="40" customWidth="1"/>
    <col min="7681" max="7690" width="8.7109375" style="40" customWidth="1"/>
    <col min="7691" max="7691" width="16.7109375" style="40" customWidth="1"/>
    <col min="7692" max="7935" width="9.140625" style="40"/>
    <col min="7936" max="7936" width="16.7109375" style="40" customWidth="1"/>
    <col min="7937" max="7946" width="8.7109375" style="40" customWidth="1"/>
    <col min="7947" max="7947" width="16.7109375" style="40" customWidth="1"/>
    <col min="7948" max="8191" width="9.140625" style="40"/>
    <col min="8192" max="8192" width="16.7109375" style="40" customWidth="1"/>
    <col min="8193" max="8202" width="8.7109375" style="40" customWidth="1"/>
    <col min="8203" max="8203" width="16.7109375" style="40" customWidth="1"/>
    <col min="8204" max="8447" width="9.140625" style="40"/>
    <col min="8448" max="8448" width="16.7109375" style="40" customWidth="1"/>
    <col min="8449" max="8458" width="8.7109375" style="40" customWidth="1"/>
    <col min="8459" max="8459" width="16.7109375" style="40" customWidth="1"/>
    <col min="8460" max="8703" width="9.140625" style="40"/>
    <col min="8704" max="8704" width="16.7109375" style="40" customWidth="1"/>
    <col min="8705" max="8714" width="8.7109375" style="40" customWidth="1"/>
    <col min="8715" max="8715" width="16.7109375" style="40" customWidth="1"/>
    <col min="8716" max="8959" width="9.140625" style="40"/>
    <col min="8960" max="8960" width="16.7109375" style="40" customWidth="1"/>
    <col min="8961" max="8970" width="8.7109375" style="40" customWidth="1"/>
    <col min="8971" max="8971" width="16.7109375" style="40" customWidth="1"/>
    <col min="8972" max="9215" width="9.140625" style="40"/>
    <col min="9216" max="9216" width="16.7109375" style="40" customWidth="1"/>
    <col min="9217" max="9226" width="8.7109375" style="40" customWidth="1"/>
    <col min="9227" max="9227" width="16.7109375" style="40" customWidth="1"/>
    <col min="9228" max="9471" width="9.140625" style="40"/>
    <col min="9472" max="9472" width="16.7109375" style="40" customWidth="1"/>
    <col min="9473" max="9482" width="8.7109375" style="40" customWidth="1"/>
    <col min="9483" max="9483" width="16.7109375" style="40" customWidth="1"/>
    <col min="9484" max="9727" width="9.140625" style="40"/>
    <col min="9728" max="9728" width="16.7109375" style="40" customWidth="1"/>
    <col min="9729" max="9738" width="8.7109375" style="40" customWidth="1"/>
    <col min="9739" max="9739" width="16.7109375" style="40" customWidth="1"/>
    <col min="9740" max="9983" width="9.140625" style="40"/>
    <col min="9984" max="9984" width="16.7109375" style="40" customWidth="1"/>
    <col min="9985" max="9994" width="8.7109375" style="40" customWidth="1"/>
    <col min="9995" max="9995" width="16.7109375" style="40" customWidth="1"/>
    <col min="9996" max="10239" width="9.140625" style="40"/>
    <col min="10240" max="10240" width="16.7109375" style="40" customWidth="1"/>
    <col min="10241" max="10250" width="8.7109375" style="40" customWidth="1"/>
    <col min="10251" max="10251" width="16.7109375" style="40" customWidth="1"/>
    <col min="10252" max="10495" width="9.140625" style="40"/>
    <col min="10496" max="10496" width="16.7109375" style="40" customWidth="1"/>
    <col min="10497" max="10506" width="8.7109375" style="40" customWidth="1"/>
    <col min="10507" max="10507" width="16.7109375" style="40" customWidth="1"/>
    <col min="10508" max="10751" width="9.140625" style="40"/>
    <col min="10752" max="10752" width="16.7109375" style="40" customWidth="1"/>
    <col min="10753" max="10762" width="8.7109375" style="40" customWidth="1"/>
    <col min="10763" max="10763" width="16.7109375" style="40" customWidth="1"/>
    <col min="10764" max="11007" width="9.140625" style="40"/>
    <col min="11008" max="11008" width="16.7109375" style="40" customWidth="1"/>
    <col min="11009" max="11018" width="8.7109375" style="40" customWidth="1"/>
    <col min="11019" max="11019" width="16.7109375" style="40" customWidth="1"/>
    <col min="11020" max="11263" width="9.140625" style="40"/>
    <col min="11264" max="11264" width="16.7109375" style="40" customWidth="1"/>
    <col min="11265" max="11274" width="8.7109375" style="40" customWidth="1"/>
    <col min="11275" max="11275" width="16.7109375" style="40" customWidth="1"/>
    <col min="11276" max="11519" width="9.140625" style="40"/>
    <col min="11520" max="11520" width="16.7109375" style="40" customWidth="1"/>
    <col min="11521" max="11530" width="8.7109375" style="40" customWidth="1"/>
    <col min="11531" max="11531" width="16.7109375" style="40" customWidth="1"/>
    <col min="11532" max="11775" width="9.140625" style="40"/>
    <col min="11776" max="11776" width="16.7109375" style="40" customWidth="1"/>
    <col min="11777" max="11786" width="8.7109375" style="40" customWidth="1"/>
    <col min="11787" max="11787" width="16.7109375" style="40" customWidth="1"/>
    <col min="11788" max="12031" width="9.140625" style="40"/>
    <col min="12032" max="12032" width="16.7109375" style="40" customWidth="1"/>
    <col min="12033" max="12042" width="8.7109375" style="40" customWidth="1"/>
    <col min="12043" max="12043" width="16.7109375" style="40" customWidth="1"/>
    <col min="12044" max="12287" width="9.140625" style="40"/>
    <col min="12288" max="12288" width="16.7109375" style="40" customWidth="1"/>
    <col min="12289" max="12298" width="8.7109375" style="40" customWidth="1"/>
    <col min="12299" max="12299" width="16.7109375" style="40" customWidth="1"/>
    <col min="12300" max="12543" width="9.140625" style="40"/>
    <col min="12544" max="12544" width="16.7109375" style="40" customWidth="1"/>
    <col min="12545" max="12554" width="8.7109375" style="40" customWidth="1"/>
    <col min="12555" max="12555" width="16.7109375" style="40" customWidth="1"/>
    <col min="12556" max="12799" width="9.140625" style="40"/>
    <col min="12800" max="12800" width="16.7109375" style="40" customWidth="1"/>
    <col min="12801" max="12810" width="8.7109375" style="40" customWidth="1"/>
    <col min="12811" max="12811" width="16.7109375" style="40" customWidth="1"/>
    <col min="12812" max="13055" width="9.140625" style="40"/>
    <col min="13056" max="13056" width="16.7109375" style="40" customWidth="1"/>
    <col min="13057" max="13066" width="8.7109375" style="40" customWidth="1"/>
    <col min="13067" max="13067" width="16.7109375" style="40" customWidth="1"/>
    <col min="13068" max="13311" width="9.140625" style="40"/>
    <col min="13312" max="13312" width="16.7109375" style="40" customWidth="1"/>
    <col min="13313" max="13322" width="8.7109375" style="40" customWidth="1"/>
    <col min="13323" max="13323" width="16.7109375" style="40" customWidth="1"/>
    <col min="13324" max="13567" width="9.140625" style="40"/>
    <col min="13568" max="13568" width="16.7109375" style="40" customWidth="1"/>
    <col min="13569" max="13578" width="8.7109375" style="40" customWidth="1"/>
    <col min="13579" max="13579" width="16.7109375" style="40" customWidth="1"/>
    <col min="13580" max="13823" width="9.140625" style="40"/>
    <col min="13824" max="13824" width="16.7109375" style="40" customWidth="1"/>
    <col min="13825" max="13834" width="8.7109375" style="40" customWidth="1"/>
    <col min="13835" max="13835" width="16.7109375" style="40" customWidth="1"/>
    <col min="13836" max="14079" width="9.140625" style="40"/>
    <col min="14080" max="14080" width="16.7109375" style="40" customWidth="1"/>
    <col min="14081" max="14090" width="8.7109375" style="40" customWidth="1"/>
    <col min="14091" max="14091" width="16.7109375" style="40" customWidth="1"/>
    <col min="14092" max="14335" width="9.140625" style="40"/>
    <col min="14336" max="14336" width="16.7109375" style="40" customWidth="1"/>
    <col min="14337" max="14346" width="8.7109375" style="40" customWidth="1"/>
    <col min="14347" max="14347" width="16.7109375" style="40" customWidth="1"/>
    <col min="14348" max="14591" width="9.140625" style="40"/>
    <col min="14592" max="14592" width="16.7109375" style="40" customWidth="1"/>
    <col min="14593" max="14602" width="8.7109375" style="40" customWidth="1"/>
    <col min="14603" max="14603" width="16.7109375" style="40" customWidth="1"/>
    <col min="14604" max="14847" width="9.140625" style="40"/>
    <col min="14848" max="14848" width="16.7109375" style="40" customWidth="1"/>
    <col min="14849" max="14858" width="8.7109375" style="40" customWidth="1"/>
    <col min="14859" max="14859" width="16.7109375" style="40" customWidth="1"/>
    <col min="14860" max="15103" width="9.140625" style="40"/>
    <col min="15104" max="15104" width="16.7109375" style="40" customWidth="1"/>
    <col min="15105" max="15114" width="8.7109375" style="40" customWidth="1"/>
    <col min="15115" max="15115" width="16.7109375" style="40" customWidth="1"/>
    <col min="15116" max="15359" width="9.140625" style="40"/>
    <col min="15360" max="15360" width="16.7109375" style="40" customWidth="1"/>
    <col min="15361" max="15370" width="8.7109375" style="40" customWidth="1"/>
    <col min="15371" max="15371" width="16.7109375" style="40" customWidth="1"/>
    <col min="15372" max="15615" width="9.140625" style="40"/>
    <col min="15616" max="15616" width="16.7109375" style="40" customWidth="1"/>
    <col min="15617" max="15626" width="8.7109375" style="40" customWidth="1"/>
    <col min="15627" max="15627" width="16.7109375" style="40" customWidth="1"/>
    <col min="15628" max="15871" width="9.140625" style="40"/>
    <col min="15872" max="15872" width="16.7109375" style="40" customWidth="1"/>
    <col min="15873" max="15882" width="8.7109375" style="40" customWidth="1"/>
    <col min="15883" max="15883" width="16.7109375" style="40" customWidth="1"/>
    <col min="15884" max="16127" width="9.140625" style="40"/>
    <col min="16128" max="16128" width="16.7109375" style="40" customWidth="1"/>
    <col min="16129" max="16138" width="8.7109375" style="40" customWidth="1"/>
    <col min="16139" max="16139" width="16.7109375" style="40" customWidth="1"/>
    <col min="16140" max="16384" width="9.140625" style="40"/>
  </cols>
  <sheetData>
    <row r="1" spans="1:11" ht="21.75" customHeight="1">
      <c r="A1" s="1183" t="s">
        <v>905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11" ht="18" customHeight="1">
      <c r="A2" s="1184" t="s">
        <v>906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11" ht="18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11" ht="18" customHeight="1">
      <c r="A4" s="1242" t="s">
        <v>530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</row>
    <row r="5" spans="1:11" ht="18" customHeight="1">
      <c r="A5" s="664" t="s">
        <v>298</v>
      </c>
      <c r="B5" s="681"/>
      <c r="C5" s="681"/>
      <c r="D5" s="681"/>
      <c r="E5" s="681"/>
      <c r="F5" s="681"/>
      <c r="G5" s="681"/>
      <c r="H5" s="688"/>
      <c r="I5" s="681"/>
      <c r="J5" s="681"/>
      <c r="K5" s="679" t="s">
        <v>299</v>
      </c>
    </row>
    <row r="6" spans="1:11" ht="28.5" customHeight="1" thickBot="1">
      <c r="A6" s="1193" t="s">
        <v>293</v>
      </c>
      <c r="B6" s="1243" t="s">
        <v>1057</v>
      </c>
      <c r="C6" s="1243"/>
      <c r="D6" s="1243"/>
      <c r="E6" s="1243"/>
      <c r="F6" s="1243"/>
      <c r="G6" s="1243"/>
      <c r="H6" s="1243"/>
      <c r="I6" s="1243"/>
      <c r="J6" s="1243"/>
      <c r="K6" s="1244" t="s">
        <v>133</v>
      </c>
    </row>
    <row r="7" spans="1:11" ht="43.5" customHeight="1" thickTop="1">
      <c r="A7" s="1194"/>
      <c r="B7" s="232" t="s">
        <v>625</v>
      </c>
      <c r="C7" s="318" t="s">
        <v>274</v>
      </c>
      <c r="D7" s="140" t="s">
        <v>222</v>
      </c>
      <c r="E7" s="140" t="s">
        <v>105</v>
      </c>
      <c r="F7" s="140" t="s">
        <v>103</v>
      </c>
      <c r="G7" s="140" t="s">
        <v>101</v>
      </c>
      <c r="H7" s="140" t="s">
        <v>99</v>
      </c>
      <c r="I7" s="140" t="s">
        <v>97</v>
      </c>
      <c r="J7" s="319" t="s">
        <v>743</v>
      </c>
      <c r="K7" s="1245"/>
    </row>
    <row r="8" spans="1:11" ht="24.95" customHeight="1" thickBot="1">
      <c r="A8" s="378" t="s">
        <v>142</v>
      </c>
      <c r="B8" s="450">
        <f t="shared" ref="B8:B17" si="0">SUM(C8:J8)</f>
        <v>3747</v>
      </c>
      <c r="C8" s="451">
        <v>0</v>
      </c>
      <c r="D8" s="451">
        <v>5</v>
      </c>
      <c r="E8" s="451">
        <v>55</v>
      </c>
      <c r="F8" s="451">
        <v>260</v>
      </c>
      <c r="G8" s="451">
        <v>879</v>
      </c>
      <c r="H8" s="451">
        <v>1459</v>
      </c>
      <c r="I8" s="451">
        <v>961</v>
      </c>
      <c r="J8" s="451">
        <v>128</v>
      </c>
      <c r="K8" s="213" t="s">
        <v>1066</v>
      </c>
    </row>
    <row r="9" spans="1:11" ht="24.95" customHeight="1" thickTop="1" thickBot="1">
      <c r="A9" s="379" t="s">
        <v>143</v>
      </c>
      <c r="B9" s="454">
        <f t="shared" si="0"/>
        <v>3665</v>
      </c>
      <c r="C9" s="455">
        <v>1</v>
      </c>
      <c r="D9" s="455">
        <v>4</v>
      </c>
      <c r="E9" s="455">
        <v>77</v>
      </c>
      <c r="F9" s="455">
        <v>423</v>
      </c>
      <c r="G9" s="455">
        <v>1220</v>
      </c>
      <c r="H9" s="455">
        <v>1381</v>
      </c>
      <c r="I9" s="455">
        <v>524</v>
      </c>
      <c r="J9" s="455">
        <v>35</v>
      </c>
      <c r="K9" s="215" t="s">
        <v>144</v>
      </c>
    </row>
    <row r="10" spans="1:11" ht="24.95" customHeight="1" thickTop="1" thickBot="1">
      <c r="A10" s="380" t="s">
        <v>145</v>
      </c>
      <c r="B10" s="452">
        <f t="shared" si="0"/>
        <v>2544</v>
      </c>
      <c r="C10" s="453">
        <v>1</v>
      </c>
      <c r="D10" s="453">
        <v>8</v>
      </c>
      <c r="E10" s="453">
        <v>89</v>
      </c>
      <c r="F10" s="453">
        <v>444</v>
      </c>
      <c r="G10" s="453">
        <v>1005</v>
      </c>
      <c r="H10" s="453">
        <v>824</v>
      </c>
      <c r="I10" s="453">
        <v>170</v>
      </c>
      <c r="J10" s="453">
        <v>3</v>
      </c>
      <c r="K10" s="214" t="s">
        <v>146</v>
      </c>
    </row>
    <row r="11" spans="1:11" ht="24.95" customHeight="1" thickTop="1" thickBot="1">
      <c r="A11" s="379" t="s">
        <v>147</v>
      </c>
      <c r="B11" s="454">
        <f t="shared" si="0"/>
        <v>1559</v>
      </c>
      <c r="C11" s="455">
        <v>1</v>
      </c>
      <c r="D11" s="455">
        <v>11</v>
      </c>
      <c r="E11" s="455">
        <v>96</v>
      </c>
      <c r="F11" s="455">
        <v>402</v>
      </c>
      <c r="G11" s="455">
        <v>635</v>
      </c>
      <c r="H11" s="455">
        <v>364</v>
      </c>
      <c r="I11" s="455">
        <v>50</v>
      </c>
      <c r="J11" s="455">
        <v>0</v>
      </c>
      <c r="K11" s="215" t="s">
        <v>148</v>
      </c>
    </row>
    <row r="12" spans="1:11" ht="24.95" customHeight="1" thickTop="1" thickBot="1">
      <c r="A12" s="380" t="s">
        <v>149</v>
      </c>
      <c r="B12" s="452">
        <f t="shared" si="0"/>
        <v>873</v>
      </c>
      <c r="C12" s="453">
        <v>0</v>
      </c>
      <c r="D12" s="453">
        <v>7</v>
      </c>
      <c r="E12" s="453">
        <v>91</v>
      </c>
      <c r="F12" s="453">
        <v>284</v>
      </c>
      <c r="G12" s="453">
        <v>371</v>
      </c>
      <c r="H12" s="453">
        <v>109</v>
      </c>
      <c r="I12" s="453">
        <v>11</v>
      </c>
      <c r="J12" s="453">
        <v>0</v>
      </c>
      <c r="K12" s="214" t="s">
        <v>150</v>
      </c>
    </row>
    <row r="13" spans="1:11" ht="24.95" customHeight="1" thickTop="1" thickBot="1">
      <c r="A13" s="379" t="s">
        <v>151</v>
      </c>
      <c r="B13" s="454">
        <f t="shared" si="0"/>
        <v>432</v>
      </c>
      <c r="C13" s="455">
        <v>0</v>
      </c>
      <c r="D13" s="455">
        <v>4</v>
      </c>
      <c r="E13" s="455">
        <v>84</v>
      </c>
      <c r="F13" s="455">
        <v>163</v>
      </c>
      <c r="G13" s="455">
        <v>142</v>
      </c>
      <c r="H13" s="455">
        <v>38</v>
      </c>
      <c r="I13" s="455">
        <v>1</v>
      </c>
      <c r="J13" s="455">
        <v>0</v>
      </c>
      <c r="K13" s="215" t="s">
        <v>152</v>
      </c>
    </row>
    <row r="14" spans="1:11" ht="24.95" customHeight="1" thickTop="1" thickBot="1">
      <c r="A14" s="380" t="s">
        <v>153</v>
      </c>
      <c r="B14" s="452">
        <f t="shared" si="0"/>
        <v>214</v>
      </c>
      <c r="C14" s="453">
        <v>0</v>
      </c>
      <c r="D14" s="453">
        <v>7</v>
      </c>
      <c r="E14" s="453">
        <v>46</v>
      </c>
      <c r="F14" s="453">
        <v>87</v>
      </c>
      <c r="G14" s="453">
        <v>59</v>
      </c>
      <c r="H14" s="453">
        <v>15</v>
      </c>
      <c r="I14" s="453">
        <v>0</v>
      </c>
      <c r="J14" s="453">
        <v>0</v>
      </c>
      <c r="K14" s="214" t="s">
        <v>154</v>
      </c>
    </row>
    <row r="15" spans="1:11" ht="24.95" customHeight="1" thickTop="1" thickBot="1">
      <c r="A15" s="379" t="s">
        <v>155</v>
      </c>
      <c r="B15" s="454">
        <f t="shared" si="0"/>
        <v>101</v>
      </c>
      <c r="C15" s="455">
        <v>1</v>
      </c>
      <c r="D15" s="455">
        <v>6</v>
      </c>
      <c r="E15" s="455">
        <v>25</v>
      </c>
      <c r="F15" s="455">
        <v>40</v>
      </c>
      <c r="G15" s="455">
        <v>22</v>
      </c>
      <c r="H15" s="455">
        <v>6</v>
      </c>
      <c r="I15" s="455">
        <v>1</v>
      </c>
      <c r="J15" s="455">
        <v>0</v>
      </c>
      <c r="K15" s="215" t="s">
        <v>156</v>
      </c>
    </row>
    <row r="16" spans="1:11" ht="24.95" customHeight="1" thickTop="1" thickBot="1">
      <c r="A16" s="380" t="s">
        <v>157</v>
      </c>
      <c r="B16" s="452">
        <f t="shared" si="0"/>
        <v>53</v>
      </c>
      <c r="C16" s="453">
        <v>0</v>
      </c>
      <c r="D16" s="453">
        <v>2</v>
      </c>
      <c r="E16" s="453">
        <v>13</v>
      </c>
      <c r="F16" s="453">
        <v>22</v>
      </c>
      <c r="G16" s="453">
        <v>15</v>
      </c>
      <c r="H16" s="453">
        <v>1</v>
      </c>
      <c r="I16" s="453">
        <v>0</v>
      </c>
      <c r="J16" s="453">
        <v>0</v>
      </c>
      <c r="K16" s="214" t="s">
        <v>158</v>
      </c>
    </row>
    <row r="17" spans="1:241" ht="24.95" customHeight="1" thickTop="1">
      <c r="A17" s="383" t="s">
        <v>159</v>
      </c>
      <c r="B17" s="457">
        <f t="shared" si="0"/>
        <v>37</v>
      </c>
      <c r="C17" s="487">
        <v>0</v>
      </c>
      <c r="D17" s="487">
        <v>4</v>
      </c>
      <c r="E17" s="487">
        <v>17</v>
      </c>
      <c r="F17" s="487">
        <v>10</v>
      </c>
      <c r="G17" s="487">
        <v>6</v>
      </c>
      <c r="H17" s="487">
        <v>0</v>
      </c>
      <c r="I17" s="487">
        <v>0</v>
      </c>
      <c r="J17" s="487">
        <v>0</v>
      </c>
      <c r="K17" s="1064" t="s">
        <v>160</v>
      </c>
    </row>
    <row r="18" spans="1:241" ht="30" customHeight="1">
      <c r="A18" s="159" t="s">
        <v>66</v>
      </c>
      <c r="B18" s="549">
        <f t="shared" ref="B18:J18" si="1">SUM(B8:B17)</f>
        <v>13225</v>
      </c>
      <c r="C18" s="549">
        <f t="shared" si="1"/>
        <v>4</v>
      </c>
      <c r="D18" s="549">
        <f t="shared" si="1"/>
        <v>58</v>
      </c>
      <c r="E18" s="549">
        <f t="shared" si="1"/>
        <v>593</v>
      </c>
      <c r="F18" s="549">
        <f t="shared" si="1"/>
        <v>2135</v>
      </c>
      <c r="G18" s="549">
        <f t="shared" si="1"/>
        <v>4354</v>
      </c>
      <c r="H18" s="549">
        <f t="shared" si="1"/>
        <v>4197</v>
      </c>
      <c r="I18" s="549">
        <f t="shared" si="1"/>
        <v>1718</v>
      </c>
      <c r="J18" s="549">
        <f t="shared" si="1"/>
        <v>166</v>
      </c>
      <c r="K18" s="195" t="s">
        <v>67</v>
      </c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</row>
    <row r="19" spans="1:241">
      <c r="A19" s="37"/>
    </row>
    <row r="20" spans="1:241">
      <c r="A20" s="37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8"/>
  <sheetViews>
    <sheetView view="pageBreakPreview" zoomScaleNormal="100" workbookViewId="0">
      <selection activeCell="G17" sqref="G17"/>
    </sheetView>
  </sheetViews>
  <sheetFormatPr defaultRowHeight="15"/>
  <cols>
    <col min="1" max="1" width="16.7109375" style="102" customWidth="1"/>
    <col min="2" max="10" width="10.42578125" style="102" customWidth="1"/>
    <col min="11" max="11" width="16.7109375" style="102" customWidth="1"/>
    <col min="12" max="255" width="9.140625" style="40"/>
    <col min="256" max="256" width="16.7109375" style="40" customWidth="1"/>
    <col min="257" max="266" width="8.7109375" style="40" customWidth="1"/>
    <col min="267" max="267" width="16.7109375" style="40" customWidth="1"/>
    <col min="268" max="511" width="9.140625" style="40"/>
    <col min="512" max="512" width="16.7109375" style="40" customWidth="1"/>
    <col min="513" max="522" width="8.7109375" style="40" customWidth="1"/>
    <col min="523" max="523" width="16.7109375" style="40" customWidth="1"/>
    <col min="524" max="767" width="9.140625" style="40"/>
    <col min="768" max="768" width="16.7109375" style="40" customWidth="1"/>
    <col min="769" max="778" width="8.7109375" style="40" customWidth="1"/>
    <col min="779" max="779" width="16.7109375" style="40" customWidth="1"/>
    <col min="780" max="1023" width="9.140625" style="40"/>
    <col min="1024" max="1024" width="16.7109375" style="40" customWidth="1"/>
    <col min="1025" max="1034" width="8.7109375" style="40" customWidth="1"/>
    <col min="1035" max="1035" width="16.7109375" style="40" customWidth="1"/>
    <col min="1036" max="1279" width="9.140625" style="40"/>
    <col min="1280" max="1280" width="16.7109375" style="40" customWidth="1"/>
    <col min="1281" max="1290" width="8.7109375" style="40" customWidth="1"/>
    <col min="1291" max="1291" width="16.7109375" style="40" customWidth="1"/>
    <col min="1292" max="1535" width="9.140625" style="40"/>
    <col min="1536" max="1536" width="16.7109375" style="40" customWidth="1"/>
    <col min="1537" max="1546" width="8.7109375" style="40" customWidth="1"/>
    <col min="1547" max="1547" width="16.7109375" style="40" customWidth="1"/>
    <col min="1548" max="1791" width="9.140625" style="40"/>
    <col min="1792" max="1792" width="16.7109375" style="40" customWidth="1"/>
    <col min="1793" max="1802" width="8.7109375" style="40" customWidth="1"/>
    <col min="1803" max="1803" width="16.7109375" style="40" customWidth="1"/>
    <col min="1804" max="2047" width="9.140625" style="40"/>
    <col min="2048" max="2048" width="16.7109375" style="40" customWidth="1"/>
    <col min="2049" max="2058" width="8.7109375" style="40" customWidth="1"/>
    <col min="2059" max="2059" width="16.7109375" style="40" customWidth="1"/>
    <col min="2060" max="2303" width="9.140625" style="40"/>
    <col min="2304" max="2304" width="16.7109375" style="40" customWidth="1"/>
    <col min="2305" max="2314" width="8.7109375" style="40" customWidth="1"/>
    <col min="2315" max="2315" width="16.7109375" style="40" customWidth="1"/>
    <col min="2316" max="2559" width="9.140625" style="40"/>
    <col min="2560" max="2560" width="16.7109375" style="40" customWidth="1"/>
    <col min="2561" max="2570" width="8.7109375" style="40" customWidth="1"/>
    <col min="2571" max="2571" width="16.7109375" style="40" customWidth="1"/>
    <col min="2572" max="2815" width="9.140625" style="40"/>
    <col min="2816" max="2816" width="16.7109375" style="40" customWidth="1"/>
    <col min="2817" max="2826" width="8.7109375" style="40" customWidth="1"/>
    <col min="2827" max="2827" width="16.7109375" style="40" customWidth="1"/>
    <col min="2828" max="3071" width="9.140625" style="40"/>
    <col min="3072" max="3072" width="16.7109375" style="40" customWidth="1"/>
    <col min="3073" max="3082" width="8.7109375" style="40" customWidth="1"/>
    <col min="3083" max="3083" width="16.7109375" style="40" customWidth="1"/>
    <col min="3084" max="3327" width="9.140625" style="40"/>
    <col min="3328" max="3328" width="16.7109375" style="40" customWidth="1"/>
    <col min="3329" max="3338" width="8.7109375" style="40" customWidth="1"/>
    <col min="3339" max="3339" width="16.7109375" style="40" customWidth="1"/>
    <col min="3340" max="3583" width="9.140625" style="40"/>
    <col min="3584" max="3584" width="16.7109375" style="40" customWidth="1"/>
    <col min="3585" max="3594" width="8.7109375" style="40" customWidth="1"/>
    <col min="3595" max="3595" width="16.7109375" style="40" customWidth="1"/>
    <col min="3596" max="3839" width="9.140625" style="40"/>
    <col min="3840" max="3840" width="16.7109375" style="40" customWidth="1"/>
    <col min="3841" max="3850" width="8.7109375" style="40" customWidth="1"/>
    <col min="3851" max="3851" width="16.7109375" style="40" customWidth="1"/>
    <col min="3852" max="4095" width="9.140625" style="40"/>
    <col min="4096" max="4096" width="16.7109375" style="40" customWidth="1"/>
    <col min="4097" max="4106" width="8.7109375" style="40" customWidth="1"/>
    <col min="4107" max="4107" width="16.7109375" style="40" customWidth="1"/>
    <col min="4108" max="4351" width="9.140625" style="40"/>
    <col min="4352" max="4352" width="16.7109375" style="40" customWidth="1"/>
    <col min="4353" max="4362" width="8.7109375" style="40" customWidth="1"/>
    <col min="4363" max="4363" width="16.7109375" style="40" customWidth="1"/>
    <col min="4364" max="4607" width="9.140625" style="40"/>
    <col min="4608" max="4608" width="16.7109375" style="40" customWidth="1"/>
    <col min="4609" max="4618" width="8.7109375" style="40" customWidth="1"/>
    <col min="4619" max="4619" width="16.7109375" style="40" customWidth="1"/>
    <col min="4620" max="4863" width="9.140625" style="40"/>
    <col min="4864" max="4864" width="16.7109375" style="40" customWidth="1"/>
    <col min="4865" max="4874" width="8.7109375" style="40" customWidth="1"/>
    <col min="4875" max="4875" width="16.7109375" style="40" customWidth="1"/>
    <col min="4876" max="5119" width="9.140625" style="40"/>
    <col min="5120" max="5120" width="16.7109375" style="40" customWidth="1"/>
    <col min="5121" max="5130" width="8.7109375" style="40" customWidth="1"/>
    <col min="5131" max="5131" width="16.7109375" style="40" customWidth="1"/>
    <col min="5132" max="5375" width="9.140625" style="40"/>
    <col min="5376" max="5376" width="16.7109375" style="40" customWidth="1"/>
    <col min="5377" max="5386" width="8.7109375" style="40" customWidth="1"/>
    <col min="5387" max="5387" width="16.7109375" style="40" customWidth="1"/>
    <col min="5388" max="5631" width="9.140625" style="40"/>
    <col min="5632" max="5632" width="16.7109375" style="40" customWidth="1"/>
    <col min="5633" max="5642" width="8.7109375" style="40" customWidth="1"/>
    <col min="5643" max="5643" width="16.7109375" style="40" customWidth="1"/>
    <col min="5644" max="5887" width="9.140625" style="40"/>
    <col min="5888" max="5888" width="16.7109375" style="40" customWidth="1"/>
    <col min="5889" max="5898" width="8.7109375" style="40" customWidth="1"/>
    <col min="5899" max="5899" width="16.7109375" style="40" customWidth="1"/>
    <col min="5900" max="6143" width="9.140625" style="40"/>
    <col min="6144" max="6144" width="16.7109375" style="40" customWidth="1"/>
    <col min="6145" max="6154" width="8.7109375" style="40" customWidth="1"/>
    <col min="6155" max="6155" width="16.7109375" style="40" customWidth="1"/>
    <col min="6156" max="6399" width="9.140625" style="40"/>
    <col min="6400" max="6400" width="16.7109375" style="40" customWidth="1"/>
    <col min="6401" max="6410" width="8.7109375" style="40" customWidth="1"/>
    <col min="6411" max="6411" width="16.7109375" style="40" customWidth="1"/>
    <col min="6412" max="6655" width="9.140625" style="40"/>
    <col min="6656" max="6656" width="16.7109375" style="40" customWidth="1"/>
    <col min="6657" max="6666" width="8.7109375" style="40" customWidth="1"/>
    <col min="6667" max="6667" width="16.7109375" style="40" customWidth="1"/>
    <col min="6668" max="6911" width="9.140625" style="40"/>
    <col min="6912" max="6912" width="16.7109375" style="40" customWidth="1"/>
    <col min="6913" max="6922" width="8.7109375" style="40" customWidth="1"/>
    <col min="6923" max="6923" width="16.7109375" style="40" customWidth="1"/>
    <col min="6924" max="7167" width="9.140625" style="40"/>
    <col min="7168" max="7168" width="16.7109375" style="40" customWidth="1"/>
    <col min="7169" max="7178" width="8.7109375" style="40" customWidth="1"/>
    <col min="7179" max="7179" width="16.7109375" style="40" customWidth="1"/>
    <col min="7180" max="7423" width="9.140625" style="40"/>
    <col min="7424" max="7424" width="16.7109375" style="40" customWidth="1"/>
    <col min="7425" max="7434" width="8.7109375" style="40" customWidth="1"/>
    <col min="7435" max="7435" width="16.7109375" style="40" customWidth="1"/>
    <col min="7436" max="7679" width="9.140625" style="40"/>
    <col min="7680" max="7680" width="16.7109375" style="40" customWidth="1"/>
    <col min="7681" max="7690" width="8.7109375" style="40" customWidth="1"/>
    <col min="7691" max="7691" width="16.7109375" style="40" customWidth="1"/>
    <col min="7692" max="7935" width="9.140625" style="40"/>
    <col min="7936" max="7936" width="16.7109375" style="40" customWidth="1"/>
    <col min="7937" max="7946" width="8.7109375" style="40" customWidth="1"/>
    <col min="7947" max="7947" width="16.7109375" style="40" customWidth="1"/>
    <col min="7948" max="8191" width="9.140625" style="40"/>
    <col min="8192" max="8192" width="16.7109375" style="40" customWidth="1"/>
    <col min="8193" max="8202" width="8.7109375" style="40" customWidth="1"/>
    <col min="8203" max="8203" width="16.7109375" style="40" customWidth="1"/>
    <col min="8204" max="8447" width="9.140625" style="40"/>
    <col min="8448" max="8448" width="16.7109375" style="40" customWidth="1"/>
    <col min="8449" max="8458" width="8.7109375" style="40" customWidth="1"/>
    <col min="8459" max="8459" width="16.7109375" style="40" customWidth="1"/>
    <col min="8460" max="8703" width="9.140625" style="40"/>
    <col min="8704" max="8704" width="16.7109375" style="40" customWidth="1"/>
    <col min="8705" max="8714" width="8.7109375" style="40" customWidth="1"/>
    <col min="8715" max="8715" width="16.7109375" style="40" customWidth="1"/>
    <col min="8716" max="8959" width="9.140625" style="40"/>
    <col min="8960" max="8960" width="16.7109375" style="40" customWidth="1"/>
    <col min="8961" max="8970" width="8.7109375" style="40" customWidth="1"/>
    <col min="8971" max="8971" width="16.7109375" style="40" customWidth="1"/>
    <col min="8972" max="9215" width="9.140625" style="40"/>
    <col min="9216" max="9216" width="16.7109375" style="40" customWidth="1"/>
    <col min="9217" max="9226" width="8.7109375" style="40" customWidth="1"/>
    <col min="9227" max="9227" width="16.7109375" style="40" customWidth="1"/>
    <col min="9228" max="9471" width="9.140625" style="40"/>
    <col min="9472" max="9472" width="16.7109375" style="40" customWidth="1"/>
    <col min="9473" max="9482" width="8.7109375" style="40" customWidth="1"/>
    <col min="9483" max="9483" width="16.7109375" style="40" customWidth="1"/>
    <col min="9484" max="9727" width="9.140625" style="40"/>
    <col min="9728" max="9728" width="16.7109375" style="40" customWidth="1"/>
    <col min="9729" max="9738" width="8.7109375" style="40" customWidth="1"/>
    <col min="9739" max="9739" width="16.7109375" style="40" customWidth="1"/>
    <col min="9740" max="9983" width="9.140625" style="40"/>
    <col min="9984" max="9984" width="16.7109375" style="40" customWidth="1"/>
    <col min="9985" max="9994" width="8.7109375" style="40" customWidth="1"/>
    <col min="9995" max="9995" width="16.7109375" style="40" customWidth="1"/>
    <col min="9996" max="10239" width="9.140625" style="40"/>
    <col min="10240" max="10240" width="16.7109375" style="40" customWidth="1"/>
    <col min="10241" max="10250" width="8.7109375" style="40" customWidth="1"/>
    <col min="10251" max="10251" width="16.7109375" style="40" customWidth="1"/>
    <col min="10252" max="10495" width="9.140625" style="40"/>
    <col min="10496" max="10496" width="16.7109375" style="40" customWidth="1"/>
    <col min="10497" max="10506" width="8.7109375" style="40" customWidth="1"/>
    <col min="10507" max="10507" width="16.7109375" style="40" customWidth="1"/>
    <col min="10508" max="10751" width="9.140625" style="40"/>
    <col min="10752" max="10752" width="16.7109375" style="40" customWidth="1"/>
    <col min="10753" max="10762" width="8.7109375" style="40" customWidth="1"/>
    <col min="10763" max="10763" width="16.7109375" style="40" customWidth="1"/>
    <col min="10764" max="11007" width="9.140625" style="40"/>
    <col min="11008" max="11008" width="16.7109375" style="40" customWidth="1"/>
    <col min="11009" max="11018" width="8.7109375" style="40" customWidth="1"/>
    <col min="11019" max="11019" width="16.7109375" style="40" customWidth="1"/>
    <col min="11020" max="11263" width="9.140625" style="40"/>
    <col min="11264" max="11264" width="16.7109375" style="40" customWidth="1"/>
    <col min="11265" max="11274" width="8.7109375" style="40" customWidth="1"/>
    <col min="11275" max="11275" width="16.7109375" style="40" customWidth="1"/>
    <col min="11276" max="11519" width="9.140625" style="40"/>
    <col min="11520" max="11520" width="16.7109375" style="40" customWidth="1"/>
    <col min="11521" max="11530" width="8.7109375" style="40" customWidth="1"/>
    <col min="11531" max="11531" width="16.7109375" style="40" customWidth="1"/>
    <col min="11532" max="11775" width="9.140625" style="40"/>
    <col min="11776" max="11776" width="16.7109375" style="40" customWidth="1"/>
    <col min="11777" max="11786" width="8.7109375" style="40" customWidth="1"/>
    <col min="11787" max="11787" width="16.7109375" style="40" customWidth="1"/>
    <col min="11788" max="12031" width="9.140625" style="40"/>
    <col min="12032" max="12032" width="16.7109375" style="40" customWidth="1"/>
    <col min="12033" max="12042" width="8.7109375" style="40" customWidth="1"/>
    <col min="12043" max="12043" width="16.7109375" style="40" customWidth="1"/>
    <col min="12044" max="12287" width="9.140625" style="40"/>
    <col min="12288" max="12288" width="16.7109375" style="40" customWidth="1"/>
    <col min="12289" max="12298" width="8.7109375" style="40" customWidth="1"/>
    <col min="12299" max="12299" width="16.7109375" style="40" customWidth="1"/>
    <col min="12300" max="12543" width="9.140625" style="40"/>
    <col min="12544" max="12544" width="16.7109375" style="40" customWidth="1"/>
    <col min="12545" max="12554" width="8.7109375" style="40" customWidth="1"/>
    <col min="12555" max="12555" width="16.7109375" style="40" customWidth="1"/>
    <col min="12556" max="12799" width="9.140625" style="40"/>
    <col min="12800" max="12800" width="16.7109375" style="40" customWidth="1"/>
    <col min="12801" max="12810" width="8.7109375" style="40" customWidth="1"/>
    <col min="12811" max="12811" width="16.7109375" style="40" customWidth="1"/>
    <col min="12812" max="13055" width="9.140625" style="40"/>
    <col min="13056" max="13056" width="16.7109375" style="40" customWidth="1"/>
    <col min="13057" max="13066" width="8.7109375" style="40" customWidth="1"/>
    <col min="13067" max="13067" width="16.7109375" style="40" customWidth="1"/>
    <col min="13068" max="13311" width="9.140625" style="40"/>
    <col min="13312" max="13312" width="16.7109375" style="40" customWidth="1"/>
    <col min="13313" max="13322" width="8.7109375" style="40" customWidth="1"/>
    <col min="13323" max="13323" width="16.7109375" style="40" customWidth="1"/>
    <col min="13324" max="13567" width="9.140625" style="40"/>
    <col min="13568" max="13568" width="16.7109375" style="40" customWidth="1"/>
    <col min="13569" max="13578" width="8.7109375" style="40" customWidth="1"/>
    <col min="13579" max="13579" width="16.7109375" style="40" customWidth="1"/>
    <col min="13580" max="13823" width="9.140625" style="40"/>
    <col min="13824" max="13824" width="16.7109375" style="40" customWidth="1"/>
    <col min="13825" max="13834" width="8.7109375" style="40" customWidth="1"/>
    <col min="13835" max="13835" width="16.7109375" style="40" customWidth="1"/>
    <col min="13836" max="14079" width="9.140625" style="40"/>
    <col min="14080" max="14080" width="16.7109375" style="40" customWidth="1"/>
    <col min="14081" max="14090" width="8.7109375" style="40" customWidth="1"/>
    <col min="14091" max="14091" width="16.7109375" style="40" customWidth="1"/>
    <col min="14092" max="14335" width="9.140625" style="40"/>
    <col min="14336" max="14336" width="16.7109375" style="40" customWidth="1"/>
    <col min="14337" max="14346" width="8.7109375" style="40" customWidth="1"/>
    <col min="14347" max="14347" width="16.7109375" style="40" customWidth="1"/>
    <col min="14348" max="14591" width="9.140625" style="40"/>
    <col min="14592" max="14592" width="16.7109375" style="40" customWidth="1"/>
    <col min="14593" max="14602" width="8.7109375" style="40" customWidth="1"/>
    <col min="14603" max="14603" width="16.7109375" style="40" customWidth="1"/>
    <col min="14604" max="14847" width="9.140625" style="40"/>
    <col min="14848" max="14848" width="16.7109375" style="40" customWidth="1"/>
    <col min="14849" max="14858" width="8.7109375" style="40" customWidth="1"/>
    <col min="14859" max="14859" width="16.7109375" style="40" customWidth="1"/>
    <col min="14860" max="15103" width="9.140625" style="40"/>
    <col min="15104" max="15104" width="16.7109375" style="40" customWidth="1"/>
    <col min="15105" max="15114" width="8.7109375" style="40" customWidth="1"/>
    <col min="15115" max="15115" width="16.7109375" style="40" customWidth="1"/>
    <col min="15116" max="15359" width="9.140625" style="40"/>
    <col min="15360" max="15360" width="16.7109375" style="40" customWidth="1"/>
    <col min="15361" max="15370" width="8.7109375" style="40" customWidth="1"/>
    <col min="15371" max="15371" width="16.7109375" style="40" customWidth="1"/>
    <col min="15372" max="15615" width="9.140625" style="40"/>
    <col min="15616" max="15616" width="16.7109375" style="40" customWidth="1"/>
    <col min="15617" max="15626" width="8.7109375" style="40" customWidth="1"/>
    <col min="15627" max="15627" width="16.7109375" style="40" customWidth="1"/>
    <col min="15628" max="15871" width="9.140625" style="40"/>
    <col min="15872" max="15872" width="16.7109375" style="40" customWidth="1"/>
    <col min="15873" max="15882" width="8.7109375" style="40" customWidth="1"/>
    <col min="15883" max="15883" width="16.7109375" style="40" customWidth="1"/>
    <col min="15884" max="16127" width="9.140625" style="40"/>
    <col min="16128" max="16128" width="16.7109375" style="40" customWidth="1"/>
    <col min="16129" max="16138" width="8.7109375" style="40" customWidth="1"/>
    <col min="16139" max="16139" width="16.7109375" style="40" customWidth="1"/>
    <col min="16140" max="16384" width="9.140625" style="40"/>
  </cols>
  <sheetData>
    <row r="1" spans="1:11" ht="18" customHeight="1">
      <c r="A1" s="1246" t="s">
        <v>905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</row>
    <row r="2" spans="1:11" ht="18" customHeight="1">
      <c r="A2" s="1184" t="s">
        <v>906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11" ht="18" customHeight="1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11" ht="18" customHeight="1">
      <c r="A4" s="1171" t="s">
        <v>529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</row>
    <row r="5" spans="1:11" ht="18" customHeight="1">
      <c r="A5" s="664" t="s">
        <v>300</v>
      </c>
      <c r="B5" s="681"/>
      <c r="C5" s="681"/>
      <c r="D5" s="681"/>
      <c r="E5" s="681"/>
      <c r="F5" s="681"/>
      <c r="G5" s="681"/>
      <c r="H5" s="688"/>
      <c r="I5" s="681"/>
      <c r="J5" s="681"/>
      <c r="K5" s="686" t="s">
        <v>301</v>
      </c>
    </row>
    <row r="6" spans="1:11" ht="28.5" customHeight="1" thickBot="1">
      <c r="A6" s="1193" t="s">
        <v>293</v>
      </c>
      <c r="B6" s="1243" t="s">
        <v>1057</v>
      </c>
      <c r="C6" s="1243"/>
      <c r="D6" s="1243"/>
      <c r="E6" s="1243"/>
      <c r="F6" s="1243"/>
      <c r="G6" s="1243"/>
      <c r="H6" s="1243"/>
      <c r="I6" s="1243"/>
      <c r="J6" s="1243"/>
      <c r="K6" s="1244" t="s">
        <v>133</v>
      </c>
    </row>
    <row r="7" spans="1:11" ht="42" customHeight="1" thickTop="1">
      <c r="A7" s="1194"/>
      <c r="B7" s="232" t="s">
        <v>625</v>
      </c>
      <c r="C7" s="318" t="s">
        <v>274</v>
      </c>
      <c r="D7" s="140" t="s">
        <v>222</v>
      </c>
      <c r="E7" s="140" t="s">
        <v>105</v>
      </c>
      <c r="F7" s="140" t="s">
        <v>103</v>
      </c>
      <c r="G7" s="140" t="s">
        <v>101</v>
      </c>
      <c r="H7" s="140" t="s">
        <v>99</v>
      </c>
      <c r="I7" s="140" t="s">
        <v>97</v>
      </c>
      <c r="J7" s="319" t="s">
        <v>743</v>
      </c>
      <c r="K7" s="1245"/>
    </row>
    <row r="8" spans="1:11" ht="24.95" customHeight="1" thickBot="1">
      <c r="A8" s="378" t="s">
        <v>142</v>
      </c>
      <c r="B8" s="450">
        <f t="shared" ref="B8:B17" si="0">SUM(C8:J8)</f>
        <v>7620</v>
      </c>
      <c r="C8" s="451">
        <f>SUM('B13-1'!C8+'B13-2'!C8)</f>
        <v>1</v>
      </c>
      <c r="D8" s="451">
        <f>SUM('B13-1'!D8+'B13-2'!D8)</f>
        <v>11</v>
      </c>
      <c r="E8" s="451">
        <f>SUM('B13-1'!E8+'B13-2'!E8)</f>
        <v>110</v>
      </c>
      <c r="F8" s="451">
        <f>SUM('B13-1'!F8+'B13-2'!F8)</f>
        <v>544</v>
      </c>
      <c r="G8" s="451">
        <f>SUM('B13-1'!G8+'B13-2'!G8)</f>
        <v>1811</v>
      </c>
      <c r="H8" s="451">
        <f>SUM('B13-1'!H8+'B13-2'!H8)</f>
        <v>2956</v>
      </c>
      <c r="I8" s="451">
        <f>SUM('B13-1'!I8+'B13-2'!I8)</f>
        <v>1912</v>
      </c>
      <c r="J8" s="451">
        <f>SUM('B13-1'!J8+'B13-2'!J8)</f>
        <v>275</v>
      </c>
      <c r="K8" s="213" t="s">
        <v>1066</v>
      </c>
    </row>
    <row r="9" spans="1:11" ht="24.95" customHeight="1" thickTop="1" thickBot="1">
      <c r="A9" s="379" t="s">
        <v>143</v>
      </c>
      <c r="B9" s="454">
        <f t="shared" si="0"/>
        <v>7481</v>
      </c>
      <c r="C9" s="455">
        <f>SUM('B13-1'!C9+'B13-2'!C9)</f>
        <v>3</v>
      </c>
      <c r="D9" s="455">
        <f>SUM('B13-1'!D9+'B13-2'!D9)</f>
        <v>8</v>
      </c>
      <c r="E9" s="455">
        <f>SUM('B13-1'!E9+'B13-2'!E9)</f>
        <v>151</v>
      </c>
      <c r="F9" s="455">
        <f>SUM('B13-1'!F9+'B13-2'!F9)</f>
        <v>843</v>
      </c>
      <c r="G9" s="455">
        <f>SUM('B13-1'!G9+'B13-2'!G9)</f>
        <v>2435</v>
      </c>
      <c r="H9" s="455">
        <f>SUM('B13-1'!H9+'B13-2'!H9)</f>
        <v>2873</v>
      </c>
      <c r="I9" s="455">
        <f>SUM('B13-1'!I9+'B13-2'!I9)</f>
        <v>1099</v>
      </c>
      <c r="J9" s="455">
        <f>SUM('B13-1'!J9+'B13-2'!J9)</f>
        <v>69</v>
      </c>
      <c r="K9" s="215" t="s">
        <v>144</v>
      </c>
    </row>
    <row r="10" spans="1:11" ht="24.95" customHeight="1" thickTop="1" thickBot="1">
      <c r="A10" s="380" t="s">
        <v>145</v>
      </c>
      <c r="B10" s="452">
        <f t="shared" si="0"/>
        <v>5228</v>
      </c>
      <c r="C10" s="453">
        <f>SUM('B13-1'!C10+'B13-2'!C10)</f>
        <v>2</v>
      </c>
      <c r="D10" s="453">
        <f>SUM('B13-1'!D10+'B13-2'!D10)</f>
        <v>9</v>
      </c>
      <c r="E10" s="453">
        <f>SUM('B13-1'!E10+'B13-2'!E10)</f>
        <v>189</v>
      </c>
      <c r="F10" s="453">
        <f>SUM('B13-1'!F10+'B13-2'!F10)</f>
        <v>930</v>
      </c>
      <c r="G10" s="453">
        <f>SUM('B13-1'!G10+'B13-2'!G10)</f>
        <v>2053</v>
      </c>
      <c r="H10" s="453">
        <f>SUM('B13-1'!H10+'B13-2'!H10)</f>
        <v>1701</v>
      </c>
      <c r="I10" s="453">
        <f>SUM('B13-1'!I10+'B13-2'!I10)</f>
        <v>335</v>
      </c>
      <c r="J10" s="453">
        <f>SUM('B13-1'!J10+'B13-2'!J10)</f>
        <v>9</v>
      </c>
      <c r="K10" s="214" t="s">
        <v>146</v>
      </c>
    </row>
    <row r="11" spans="1:11" ht="24.95" customHeight="1" thickTop="1" thickBot="1">
      <c r="A11" s="379" t="s">
        <v>147</v>
      </c>
      <c r="B11" s="454">
        <f t="shared" si="0"/>
        <v>3089</v>
      </c>
      <c r="C11" s="455">
        <f>SUM('B13-1'!C11+'B13-2'!C11)</f>
        <v>1</v>
      </c>
      <c r="D11" s="455">
        <f>SUM('B13-1'!D11+'B13-2'!D11)</f>
        <v>13</v>
      </c>
      <c r="E11" s="455">
        <f>SUM('B13-1'!E11+'B13-2'!E11)</f>
        <v>193</v>
      </c>
      <c r="F11" s="455">
        <f>SUM('B13-1'!F11+'B13-2'!F11)</f>
        <v>811</v>
      </c>
      <c r="G11" s="455">
        <f>SUM('B13-1'!G11+'B13-2'!G11)</f>
        <v>1285</v>
      </c>
      <c r="H11" s="455">
        <f>SUM('B13-1'!H11+'B13-2'!H11)</f>
        <v>691</v>
      </c>
      <c r="I11" s="455">
        <f>SUM('B13-1'!I11+'B13-2'!I11)</f>
        <v>95</v>
      </c>
      <c r="J11" s="455">
        <f>SUM('B13-1'!J11+'B13-2'!J11)</f>
        <v>0</v>
      </c>
      <c r="K11" s="215" t="s">
        <v>148</v>
      </c>
    </row>
    <row r="12" spans="1:11" ht="24.95" customHeight="1" thickTop="1" thickBot="1">
      <c r="A12" s="380" t="s">
        <v>149</v>
      </c>
      <c r="B12" s="452">
        <f t="shared" si="0"/>
        <v>1685</v>
      </c>
      <c r="C12" s="453">
        <f>SUM('B13-1'!C12+'B13-2'!C12)</f>
        <v>0</v>
      </c>
      <c r="D12" s="453">
        <f>SUM('B13-1'!D12+'B13-2'!D12)</f>
        <v>11</v>
      </c>
      <c r="E12" s="453">
        <f>SUM('B13-1'!E12+'B13-2'!E12)</f>
        <v>180</v>
      </c>
      <c r="F12" s="453">
        <f>SUM('B13-1'!F12+'B13-2'!F12)</f>
        <v>581</v>
      </c>
      <c r="G12" s="453">
        <f>SUM('B13-1'!G12+'B13-2'!G12)</f>
        <v>671</v>
      </c>
      <c r="H12" s="453">
        <f>SUM('B13-1'!H12+'B13-2'!H12)</f>
        <v>218</v>
      </c>
      <c r="I12" s="453">
        <f>SUM('B13-1'!I12+'B13-2'!I12)</f>
        <v>24</v>
      </c>
      <c r="J12" s="453">
        <f>SUM('B13-1'!J12+'B13-2'!J12)</f>
        <v>0</v>
      </c>
      <c r="K12" s="214" t="s">
        <v>150</v>
      </c>
    </row>
    <row r="13" spans="1:11" ht="24.95" customHeight="1" thickTop="1" thickBot="1">
      <c r="A13" s="379" t="s">
        <v>151</v>
      </c>
      <c r="B13" s="454">
        <f t="shared" si="0"/>
        <v>888</v>
      </c>
      <c r="C13" s="455">
        <f>SUM('B13-1'!C13+'B13-2'!C13)</f>
        <v>0</v>
      </c>
      <c r="D13" s="455">
        <f>SUM('B13-1'!D13+'B13-2'!D13)</f>
        <v>7</v>
      </c>
      <c r="E13" s="455">
        <f>SUM('B13-1'!E13+'B13-2'!E13)</f>
        <v>161</v>
      </c>
      <c r="F13" s="455">
        <f>SUM('B13-1'!F13+'B13-2'!F13)</f>
        <v>345</v>
      </c>
      <c r="G13" s="455">
        <f>SUM('B13-1'!G13+'B13-2'!G13)</f>
        <v>304</v>
      </c>
      <c r="H13" s="455">
        <f>SUM('B13-1'!H13+'B13-2'!H13)</f>
        <v>69</v>
      </c>
      <c r="I13" s="455">
        <f>SUM('B13-1'!I13+'B13-2'!I13)</f>
        <v>2</v>
      </c>
      <c r="J13" s="455">
        <f>SUM('B13-1'!J13+'B13-2'!J13)</f>
        <v>0</v>
      </c>
      <c r="K13" s="215" t="s">
        <v>152</v>
      </c>
    </row>
    <row r="14" spans="1:11" ht="24.95" customHeight="1" thickTop="1" thickBot="1">
      <c r="A14" s="380" t="s">
        <v>153</v>
      </c>
      <c r="B14" s="452">
        <f t="shared" si="0"/>
        <v>432</v>
      </c>
      <c r="C14" s="453">
        <f>SUM('B13-1'!C14+'B13-2'!C14)</f>
        <v>0</v>
      </c>
      <c r="D14" s="453">
        <f>SUM('B13-1'!D14+'B13-2'!D14)</f>
        <v>14</v>
      </c>
      <c r="E14" s="453">
        <f>SUM('B13-1'!E14+'B13-2'!E14)</f>
        <v>100</v>
      </c>
      <c r="F14" s="453">
        <f>SUM('B13-1'!F14+'B13-2'!F14)</f>
        <v>173</v>
      </c>
      <c r="G14" s="453">
        <f>SUM('B13-1'!G14+'B13-2'!G14)</f>
        <v>117</v>
      </c>
      <c r="H14" s="453">
        <f>SUM('B13-1'!H14+'B13-2'!H14)</f>
        <v>28</v>
      </c>
      <c r="I14" s="453">
        <f>SUM('B13-1'!I14+'B13-2'!I14)</f>
        <v>0</v>
      </c>
      <c r="J14" s="453">
        <f>SUM('B13-1'!J14+'B13-2'!J14)</f>
        <v>0</v>
      </c>
      <c r="K14" s="214" t="s">
        <v>154</v>
      </c>
    </row>
    <row r="15" spans="1:11" ht="24.95" customHeight="1" thickTop="1" thickBot="1">
      <c r="A15" s="379" t="s">
        <v>155</v>
      </c>
      <c r="B15" s="454">
        <f t="shared" si="0"/>
        <v>218</v>
      </c>
      <c r="C15" s="455">
        <f>SUM('B13-1'!C15+'B13-2'!C15)</f>
        <v>1</v>
      </c>
      <c r="D15" s="455">
        <f>SUM('B13-1'!D15+'B13-2'!D15)</f>
        <v>10</v>
      </c>
      <c r="E15" s="455">
        <f>SUM('B13-1'!E15+'B13-2'!E15)</f>
        <v>55</v>
      </c>
      <c r="F15" s="455">
        <f>SUM('B13-1'!F15+'B13-2'!F15)</f>
        <v>94</v>
      </c>
      <c r="G15" s="455">
        <f>SUM('B13-1'!G15+'B13-2'!G15)</f>
        <v>44</v>
      </c>
      <c r="H15" s="455">
        <f>SUM('B13-1'!H15+'B13-2'!H15)</f>
        <v>13</v>
      </c>
      <c r="I15" s="455">
        <f>SUM('B13-1'!I15+'B13-2'!I15)</f>
        <v>1</v>
      </c>
      <c r="J15" s="455">
        <f>SUM('B13-1'!J15+'B13-2'!J15)</f>
        <v>0</v>
      </c>
      <c r="K15" s="215" t="s">
        <v>156</v>
      </c>
    </row>
    <row r="16" spans="1:11" ht="24.95" customHeight="1" thickTop="1" thickBot="1">
      <c r="A16" s="380" t="s">
        <v>157</v>
      </c>
      <c r="B16" s="452">
        <f t="shared" si="0"/>
        <v>94</v>
      </c>
      <c r="C16" s="453">
        <f>SUM('B13-1'!C16+'B13-2'!C16)</f>
        <v>0</v>
      </c>
      <c r="D16" s="453">
        <f>SUM('B13-1'!D16+'B13-2'!D16)</f>
        <v>5</v>
      </c>
      <c r="E16" s="453">
        <f>SUM('B13-1'!E16+'B13-2'!E16)</f>
        <v>29</v>
      </c>
      <c r="F16" s="453">
        <f>SUM('B13-1'!F16+'B13-2'!F16)</f>
        <v>39</v>
      </c>
      <c r="G16" s="453">
        <f>SUM('B13-1'!G16+'B13-2'!G16)</f>
        <v>20</v>
      </c>
      <c r="H16" s="453">
        <f>SUM('B13-1'!H16+'B13-2'!H16)</f>
        <v>1</v>
      </c>
      <c r="I16" s="453">
        <f>SUM('B13-1'!I16+'B13-2'!I16)</f>
        <v>0</v>
      </c>
      <c r="J16" s="453">
        <f>SUM('B13-1'!J16+'B13-2'!J16)</f>
        <v>0</v>
      </c>
      <c r="K16" s="214" t="s">
        <v>158</v>
      </c>
    </row>
    <row r="17" spans="1:241" ht="24.95" customHeight="1" thickTop="1">
      <c r="A17" s="383" t="s">
        <v>159</v>
      </c>
      <c r="B17" s="457">
        <f t="shared" si="0"/>
        <v>81</v>
      </c>
      <c r="C17" s="487">
        <f>SUM('B13-1'!C17+'B13-2'!C17)</f>
        <v>0</v>
      </c>
      <c r="D17" s="487">
        <f>SUM('B13-1'!D17+'B13-2'!D17)</f>
        <v>13</v>
      </c>
      <c r="E17" s="487">
        <f>SUM('B13-1'!E17+'B13-2'!E17)</f>
        <v>30</v>
      </c>
      <c r="F17" s="487">
        <f>SUM('B13-1'!F17+'B13-2'!F17)</f>
        <v>23</v>
      </c>
      <c r="G17" s="487">
        <f>SUM('B13-1'!G17+'B13-2'!G17)</f>
        <v>14</v>
      </c>
      <c r="H17" s="487">
        <f>SUM('B13-1'!H17+'B13-2'!H17)</f>
        <v>1</v>
      </c>
      <c r="I17" s="487">
        <f>SUM('B13-1'!I17+'B13-2'!I17)</f>
        <v>0</v>
      </c>
      <c r="J17" s="487">
        <f>SUM('B13-1'!J17+'B13-2'!J17)</f>
        <v>0</v>
      </c>
      <c r="K17" s="1064" t="s">
        <v>160</v>
      </c>
    </row>
    <row r="18" spans="1:241" ht="30" customHeight="1">
      <c r="A18" s="159" t="s">
        <v>66</v>
      </c>
      <c r="B18" s="549">
        <f t="shared" ref="B18:J18" si="1">SUM(B8:B17)</f>
        <v>26816</v>
      </c>
      <c r="C18" s="549">
        <f t="shared" si="1"/>
        <v>8</v>
      </c>
      <c r="D18" s="549">
        <f t="shared" si="1"/>
        <v>101</v>
      </c>
      <c r="E18" s="549">
        <f t="shared" si="1"/>
        <v>1198</v>
      </c>
      <c r="F18" s="549">
        <f t="shared" si="1"/>
        <v>4383</v>
      </c>
      <c r="G18" s="549">
        <f t="shared" si="1"/>
        <v>8754</v>
      </c>
      <c r="H18" s="549">
        <f t="shared" si="1"/>
        <v>8551</v>
      </c>
      <c r="I18" s="549">
        <f t="shared" si="1"/>
        <v>3468</v>
      </c>
      <c r="J18" s="549">
        <f t="shared" si="1"/>
        <v>353</v>
      </c>
      <c r="K18" s="195" t="s">
        <v>67</v>
      </c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8"/>
  <sheetViews>
    <sheetView view="pageBreakPreview" zoomScaleNormal="100" workbookViewId="0">
      <selection activeCell="I16" sqref="I16"/>
    </sheetView>
  </sheetViews>
  <sheetFormatPr defaultColWidth="9.140625" defaultRowHeight="15"/>
  <cols>
    <col min="1" max="1" width="16.7109375" style="102" customWidth="1"/>
    <col min="2" max="11" width="10" style="102" customWidth="1"/>
    <col min="12" max="12" width="16.7109375" style="102" customWidth="1"/>
    <col min="13" max="255" width="9.140625" style="40"/>
    <col min="256" max="256" width="16.7109375" style="40" customWidth="1"/>
    <col min="257" max="267" width="8.7109375" style="40" customWidth="1"/>
    <col min="268" max="268" width="16.7109375" style="40" customWidth="1"/>
    <col min="269" max="511" width="9.140625" style="40"/>
    <col min="512" max="512" width="16.7109375" style="40" customWidth="1"/>
    <col min="513" max="523" width="8.7109375" style="40" customWidth="1"/>
    <col min="524" max="524" width="16.7109375" style="40" customWidth="1"/>
    <col min="525" max="767" width="9.140625" style="40"/>
    <col min="768" max="768" width="16.7109375" style="40" customWidth="1"/>
    <col min="769" max="779" width="8.7109375" style="40" customWidth="1"/>
    <col min="780" max="780" width="16.7109375" style="40" customWidth="1"/>
    <col min="781" max="1023" width="9.140625" style="40"/>
    <col min="1024" max="1024" width="16.7109375" style="40" customWidth="1"/>
    <col min="1025" max="1035" width="8.7109375" style="40" customWidth="1"/>
    <col min="1036" max="1036" width="16.7109375" style="40" customWidth="1"/>
    <col min="1037" max="1279" width="9.140625" style="40"/>
    <col min="1280" max="1280" width="16.7109375" style="40" customWidth="1"/>
    <col min="1281" max="1291" width="8.7109375" style="40" customWidth="1"/>
    <col min="1292" max="1292" width="16.7109375" style="40" customWidth="1"/>
    <col min="1293" max="1535" width="9.140625" style="40"/>
    <col min="1536" max="1536" width="16.7109375" style="40" customWidth="1"/>
    <col min="1537" max="1547" width="8.7109375" style="40" customWidth="1"/>
    <col min="1548" max="1548" width="16.7109375" style="40" customWidth="1"/>
    <col min="1549" max="1791" width="9.140625" style="40"/>
    <col min="1792" max="1792" width="16.7109375" style="40" customWidth="1"/>
    <col min="1793" max="1803" width="8.7109375" style="40" customWidth="1"/>
    <col min="1804" max="1804" width="16.7109375" style="40" customWidth="1"/>
    <col min="1805" max="2047" width="9.140625" style="40"/>
    <col min="2048" max="2048" width="16.7109375" style="40" customWidth="1"/>
    <col min="2049" max="2059" width="8.7109375" style="40" customWidth="1"/>
    <col min="2060" max="2060" width="16.7109375" style="40" customWidth="1"/>
    <col min="2061" max="2303" width="9.140625" style="40"/>
    <col min="2304" max="2304" width="16.7109375" style="40" customWidth="1"/>
    <col min="2305" max="2315" width="8.7109375" style="40" customWidth="1"/>
    <col min="2316" max="2316" width="16.7109375" style="40" customWidth="1"/>
    <col min="2317" max="2559" width="9.140625" style="40"/>
    <col min="2560" max="2560" width="16.7109375" style="40" customWidth="1"/>
    <col min="2561" max="2571" width="8.7109375" style="40" customWidth="1"/>
    <col min="2572" max="2572" width="16.7109375" style="40" customWidth="1"/>
    <col min="2573" max="2815" width="9.140625" style="40"/>
    <col min="2816" max="2816" width="16.7109375" style="40" customWidth="1"/>
    <col min="2817" max="2827" width="8.7109375" style="40" customWidth="1"/>
    <col min="2828" max="2828" width="16.7109375" style="40" customWidth="1"/>
    <col min="2829" max="3071" width="9.140625" style="40"/>
    <col min="3072" max="3072" width="16.7109375" style="40" customWidth="1"/>
    <col min="3073" max="3083" width="8.7109375" style="40" customWidth="1"/>
    <col min="3084" max="3084" width="16.7109375" style="40" customWidth="1"/>
    <col min="3085" max="3327" width="9.140625" style="40"/>
    <col min="3328" max="3328" width="16.7109375" style="40" customWidth="1"/>
    <col min="3329" max="3339" width="8.7109375" style="40" customWidth="1"/>
    <col min="3340" max="3340" width="16.7109375" style="40" customWidth="1"/>
    <col min="3341" max="3583" width="9.140625" style="40"/>
    <col min="3584" max="3584" width="16.7109375" style="40" customWidth="1"/>
    <col min="3585" max="3595" width="8.7109375" style="40" customWidth="1"/>
    <col min="3596" max="3596" width="16.7109375" style="40" customWidth="1"/>
    <col min="3597" max="3839" width="9.140625" style="40"/>
    <col min="3840" max="3840" width="16.7109375" style="40" customWidth="1"/>
    <col min="3841" max="3851" width="8.7109375" style="40" customWidth="1"/>
    <col min="3852" max="3852" width="16.7109375" style="40" customWidth="1"/>
    <col min="3853" max="4095" width="9.140625" style="40"/>
    <col min="4096" max="4096" width="16.7109375" style="40" customWidth="1"/>
    <col min="4097" max="4107" width="8.7109375" style="40" customWidth="1"/>
    <col min="4108" max="4108" width="16.7109375" style="40" customWidth="1"/>
    <col min="4109" max="4351" width="9.140625" style="40"/>
    <col min="4352" max="4352" width="16.7109375" style="40" customWidth="1"/>
    <col min="4353" max="4363" width="8.7109375" style="40" customWidth="1"/>
    <col min="4364" max="4364" width="16.7109375" style="40" customWidth="1"/>
    <col min="4365" max="4607" width="9.140625" style="40"/>
    <col min="4608" max="4608" width="16.7109375" style="40" customWidth="1"/>
    <col min="4609" max="4619" width="8.7109375" style="40" customWidth="1"/>
    <col min="4620" max="4620" width="16.7109375" style="40" customWidth="1"/>
    <col min="4621" max="4863" width="9.140625" style="40"/>
    <col min="4864" max="4864" width="16.7109375" style="40" customWidth="1"/>
    <col min="4865" max="4875" width="8.7109375" style="40" customWidth="1"/>
    <col min="4876" max="4876" width="16.7109375" style="40" customWidth="1"/>
    <col min="4877" max="5119" width="9.140625" style="40"/>
    <col min="5120" max="5120" width="16.7109375" style="40" customWidth="1"/>
    <col min="5121" max="5131" width="8.7109375" style="40" customWidth="1"/>
    <col min="5132" max="5132" width="16.7109375" style="40" customWidth="1"/>
    <col min="5133" max="5375" width="9.140625" style="40"/>
    <col min="5376" max="5376" width="16.7109375" style="40" customWidth="1"/>
    <col min="5377" max="5387" width="8.7109375" style="40" customWidth="1"/>
    <col min="5388" max="5388" width="16.7109375" style="40" customWidth="1"/>
    <col min="5389" max="5631" width="9.140625" style="40"/>
    <col min="5632" max="5632" width="16.7109375" style="40" customWidth="1"/>
    <col min="5633" max="5643" width="8.7109375" style="40" customWidth="1"/>
    <col min="5644" max="5644" width="16.7109375" style="40" customWidth="1"/>
    <col min="5645" max="5887" width="9.140625" style="40"/>
    <col min="5888" max="5888" width="16.7109375" style="40" customWidth="1"/>
    <col min="5889" max="5899" width="8.7109375" style="40" customWidth="1"/>
    <col min="5900" max="5900" width="16.7109375" style="40" customWidth="1"/>
    <col min="5901" max="6143" width="9.140625" style="40"/>
    <col min="6144" max="6144" width="16.7109375" style="40" customWidth="1"/>
    <col min="6145" max="6155" width="8.7109375" style="40" customWidth="1"/>
    <col min="6156" max="6156" width="16.7109375" style="40" customWidth="1"/>
    <col min="6157" max="6399" width="9.140625" style="40"/>
    <col min="6400" max="6400" width="16.7109375" style="40" customWidth="1"/>
    <col min="6401" max="6411" width="8.7109375" style="40" customWidth="1"/>
    <col min="6412" max="6412" width="16.7109375" style="40" customWidth="1"/>
    <col min="6413" max="6655" width="9.140625" style="40"/>
    <col min="6656" max="6656" width="16.7109375" style="40" customWidth="1"/>
    <col min="6657" max="6667" width="8.7109375" style="40" customWidth="1"/>
    <col min="6668" max="6668" width="16.7109375" style="40" customWidth="1"/>
    <col min="6669" max="6911" width="9.140625" style="40"/>
    <col min="6912" max="6912" width="16.7109375" style="40" customWidth="1"/>
    <col min="6913" max="6923" width="8.7109375" style="40" customWidth="1"/>
    <col min="6924" max="6924" width="16.7109375" style="40" customWidth="1"/>
    <col min="6925" max="7167" width="9.140625" style="40"/>
    <col min="7168" max="7168" width="16.7109375" style="40" customWidth="1"/>
    <col min="7169" max="7179" width="8.7109375" style="40" customWidth="1"/>
    <col min="7180" max="7180" width="16.7109375" style="40" customWidth="1"/>
    <col min="7181" max="7423" width="9.140625" style="40"/>
    <col min="7424" max="7424" width="16.7109375" style="40" customWidth="1"/>
    <col min="7425" max="7435" width="8.7109375" style="40" customWidth="1"/>
    <col min="7436" max="7436" width="16.7109375" style="40" customWidth="1"/>
    <col min="7437" max="7679" width="9.140625" style="40"/>
    <col min="7680" max="7680" width="16.7109375" style="40" customWidth="1"/>
    <col min="7681" max="7691" width="8.7109375" style="40" customWidth="1"/>
    <col min="7692" max="7692" width="16.7109375" style="40" customWidth="1"/>
    <col min="7693" max="7935" width="9.140625" style="40"/>
    <col min="7936" max="7936" width="16.7109375" style="40" customWidth="1"/>
    <col min="7937" max="7947" width="8.7109375" style="40" customWidth="1"/>
    <col min="7948" max="7948" width="16.7109375" style="40" customWidth="1"/>
    <col min="7949" max="8191" width="9.140625" style="40"/>
    <col min="8192" max="8192" width="16.7109375" style="40" customWidth="1"/>
    <col min="8193" max="8203" width="8.7109375" style="40" customWidth="1"/>
    <col min="8204" max="8204" width="16.7109375" style="40" customWidth="1"/>
    <col min="8205" max="8447" width="9.140625" style="40"/>
    <col min="8448" max="8448" width="16.7109375" style="40" customWidth="1"/>
    <col min="8449" max="8459" width="8.7109375" style="40" customWidth="1"/>
    <col min="8460" max="8460" width="16.7109375" style="40" customWidth="1"/>
    <col min="8461" max="8703" width="9.140625" style="40"/>
    <col min="8704" max="8704" width="16.7109375" style="40" customWidth="1"/>
    <col min="8705" max="8715" width="8.7109375" style="40" customWidth="1"/>
    <col min="8716" max="8716" width="16.7109375" style="40" customWidth="1"/>
    <col min="8717" max="8959" width="9.140625" style="40"/>
    <col min="8960" max="8960" width="16.7109375" style="40" customWidth="1"/>
    <col min="8961" max="8971" width="8.7109375" style="40" customWidth="1"/>
    <col min="8972" max="8972" width="16.7109375" style="40" customWidth="1"/>
    <col min="8973" max="9215" width="9.140625" style="40"/>
    <col min="9216" max="9216" width="16.7109375" style="40" customWidth="1"/>
    <col min="9217" max="9227" width="8.7109375" style="40" customWidth="1"/>
    <col min="9228" max="9228" width="16.7109375" style="40" customWidth="1"/>
    <col min="9229" max="9471" width="9.140625" style="40"/>
    <col min="9472" max="9472" width="16.7109375" style="40" customWidth="1"/>
    <col min="9473" max="9483" width="8.7109375" style="40" customWidth="1"/>
    <col min="9484" max="9484" width="16.7109375" style="40" customWidth="1"/>
    <col min="9485" max="9727" width="9.140625" style="40"/>
    <col min="9728" max="9728" width="16.7109375" style="40" customWidth="1"/>
    <col min="9729" max="9739" width="8.7109375" style="40" customWidth="1"/>
    <col min="9740" max="9740" width="16.7109375" style="40" customWidth="1"/>
    <col min="9741" max="9983" width="9.140625" style="40"/>
    <col min="9984" max="9984" width="16.7109375" style="40" customWidth="1"/>
    <col min="9985" max="9995" width="8.7109375" style="40" customWidth="1"/>
    <col min="9996" max="9996" width="16.7109375" style="40" customWidth="1"/>
    <col min="9997" max="10239" width="9.140625" style="40"/>
    <col min="10240" max="10240" width="16.7109375" style="40" customWidth="1"/>
    <col min="10241" max="10251" width="8.7109375" style="40" customWidth="1"/>
    <col min="10252" max="10252" width="16.7109375" style="40" customWidth="1"/>
    <col min="10253" max="10495" width="9.140625" style="40"/>
    <col min="10496" max="10496" width="16.7109375" style="40" customWidth="1"/>
    <col min="10497" max="10507" width="8.7109375" style="40" customWidth="1"/>
    <col min="10508" max="10508" width="16.7109375" style="40" customWidth="1"/>
    <col min="10509" max="10751" width="9.140625" style="40"/>
    <col min="10752" max="10752" width="16.7109375" style="40" customWidth="1"/>
    <col min="10753" max="10763" width="8.7109375" style="40" customWidth="1"/>
    <col min="10764" max="10764" width="16.7109375" style="40" customWidth="1"/>
    <col min="10765" max="11007" width="9.140625" style="40"/>
    <col min="11008" max="11008" width="16.7109375" style="40" customWidth="1"/>
    <col min="11009" max="11019" width="8.7109375" style="40" customWidth="1"/>
    <col min="11020" max="11020" width="16.7109375" style="40" customWidth="1"/>
    <col min="11021" max="11263" width="9.140625" style="40"/>
    <col min="11264" max="11264" width="16.7109375" style="40" customWidth="1"/>
    <col min="11265" max="11275" width="8.7109375" style="40" customWidth="1"/>
    <col min="11276" max="11276" width="16.7109375" style="40" customWidth="1"/>
    <col min="11277" max="11519" width="9.140625" style="40"/>
    <col min="11520" max="11520" width="16.7109375" style="40" customWidth="1"/>
    <col min="11521" max="11531" width="8.7109375" style="40" customWidth="1"/>
    <col min="11532" max="11532" width="16.7109375" style="40" customWidth="1"/>
    <col min="11533" max="11775" width="9.140625" style="40"/>
    <col min="11776" max="11776" width="16.7109375" style="40" customWidth="1"/>
    <col min="11777" max="11787" width="8.7109375" style="40" customWidth="1"/>
    <col min="11788" max="11788" width="16.7109375" style="40" customWidth="1"/>
    <col min="11789" max="12031" width="9.140625" style="40"/>
    <col min="12032" max="12032" width="16.7109375" style="40" customWidth="1"/>
    <col min="12033" max="12043" width="8.7109375" style="40" customWidth="1"/>
    <col min="12044" max="12044" width="16.7109375" style="40" customWidth="1"/>
    <col min="12045" max="12287" width="9.140625" style="40"/>
    <col min="12288" max="12288" width="16.7109375" style="40" customWidth="1"/>
    <col min="12289" max="12299" width="8.7109375" style="40" customWidth="1"/>
    <col min="12300" max="12300" width="16.7109375" style="40" customWidth="1"/>
    <col min="12301" max="12543" width="9.140625" style="40"/>
    <col min="12544" max="12544" width="16.7109375" style="40" customWidth="1"/>
    <col min="12545" max="12555" width="8.7109375" style="40" customWidth="1"/>
    <col min="12556" max="12556" width="16.7109375" style="40" customWidth="1"/>
    <col min="12557" max="12799" width="9.140625" style="40"/>
    <col min="12800" max="12800" width="16.7109375" style="40" customWidth="1"/>
    <col min="12801" max="12811" width="8.7109375" style="40" customWidth="1"/>
    <col min="12812" max="12812" width="16.7109375" style="40" customWidth="1"/>
    <col min="12813" max="13055" width="9.140625" style="40"/>
    <col min="13056" max="13056" width="16.7109375" style="40" customWidth="1"/>
    <col min="13057" max="13067" width="8.7109375" style="40" customWidth="1"/>
    <col min="13068" max="13068" width="16.7109375" style="40" customWidth="1"/>
    <col min="13069" max="13311" width="9.140625" style="40"/>
    <col min="13312" max="13312" width="16.7109375" style="40" customWidth="1"/>
    <col min="13313" max="13323" width="8.7109375" style="40" customWidth="1"/>
    <col min="13324" max="13324" width="16.7109375" style="40" customWidth="1"/>
    <col min="13325" max="13567" width="9.140625" style="40"/>
    <col min="13568" max="13568" width="16.7109375" style="40" customWidth="1"/>
    <col min="13569" max="13579" width="8.7109375" style="40" customWidth="1"/>
    <col min="13580" max="13580" width="16.7109375" style="40" customWidth="1"/>
    <col min="13581" max="13823" width="9.140625" style="40"/>
    <col min="13824" max="13824" width="16.7109375" style="40" customWidth="1"/>
    <col min="13825" max="13835" width="8.7109375" style="40" customWidth="1"/>
    <col min="13836" max="13836" width="16.7109375" style="40" customWidth="1"/>
    <col min="13837" max="14079" width="9.140625" style="40"/>
    <col min="14080" max="14080" width="16.7109375" style="40" customWidth="1"/>
    <col min="14081" max="14091" width="8.7109375" style="40" customWidth="1"/>
    <col min="14092" max="14092" width="16.7109375" style="40" customWidth="1"/>
    <col min="14093" max="14335" width="9.140625" style="40"/>
    <col min="14336" max="14336" width="16.7109375" style="40" customWidth="1"/>
    <col min="14337" max="14347" width="8.7109375" style="40" customWidth="1"/>
    <col min="14348" max="14348" width="16.7109375" style="40" customWidth="1"/>
    <col min="14349" max="14591" width="9.140625" style="40"/>
    <col min="14592" max="14592" width="16.7109375" style="40" customWidth="1"/>
    <col min="14593" max="14603" width="8.7109375" style="40" customWidth="1"/>
    <col min="14604" max="14604" width="16.7109375" style="40" customWidth="1"/>
    <col min="14605" max="14847" width="9.140625" style="40"/>
    <col min="14848" max="14848" width="16.7109375" style="40" customWidth="1"/>
    <col min="14849" max="14859" width="8.7109375" style="40" customWidth="1"/>
    <col min="14860" max="14860" width="16.7109375" style="40" customWidth="1"/>
    <col min="14861" max="15103" width="9.140625" style="40"/>
    <col min="15104" max="15104" width="16.7109375" style="40" customWidth="1"/>
    <col min="15105" max="15115" width="8.7109375" style="40" customWidth="1"/>
    <col min="15116" max="15116" width="16.7109375" style="40" customWidth="1"/>
    <col min="15117" max="15359" width="9.140625" style="40"/>
    <col min="15360" max="15360" width="16.7109375" style="40" customWidth="1"/>
    <col min="15361" max="15371" width="8.7109375" style="40" customWidth="1"/>
    <col min="15372" max="15372" width="16.7109375" style="40" customWidth="1"/>
    <col min="15373" max="15615" width="9.140625" style="40"/>
    <col min="15616" max="15616" width="16.7109375" style="40" customWidth="1"/>
    <col min="15617" max="15627" width="8.7109375" style="40" customWidth="1"/>
    <col min="15628" max="15628" width="16.7109375" style="40" customWidth="1"/>
    <col min="15629" max="15871" width="9.140625" style="40"/>
    <col min="15872" max="15872" width="16.7109375" style="40" customWidth="1"/>
    <col min="15873" max="15883" width="8.7109375" style="40" customWidth="1"/>
    <col min="15884" max="15884" width="16.7109375" style="40" customWidth="1"/>
    <col min="15885" max="16127" width="9.140625" style="40"/>
    <col min="16128" max="16128" width="16.7109375" style="40" customWidth="1"/>
    <col min="16129" max="16139" width="8.7109375" style="40" customWidth="1"/>
    <col min="16140" max="16140" width="16.7109375" style="40" customWidth="1"/>
    <col min="16141" max="16384" width="9.140625" style="40"/>
  </cols>
  <sheetData>
    <row r="1" spans="1:12" ht="20.25">
      <c r="A1" s="1183" t="s">
        <v>907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6.5" customHeight="1">
      <c r="A2" s="1184" t="s">
        <v>302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5.75">
      <c r="A4" s="1171" t="s">
        <v>523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12" ht="24" customHeight="1">
      <c r="A5" s="664" t="s">
        <v>303</v>
      </c>
      <c r="B5" s="681"/>
      <c r="C5" s="681"/>
      <c r="D5" s="681"/>
      <c r="E5" s="681"/>
      <c r="F5" s="681"/>
      <c r="G5" s="688"/>
      <c r="H5" s="681"/>
      <c r="I5" s="681"/>
      <c r="J5" s="681"/>
      <c r="K5" s="681"/>
      <c r="L5" s="686" t="s">
        <v>304</v>
      </c>
    </row>
    <row r="6" spans="1:12" ht="28.5" customHeight="1" thickBot="1">
      <c r="A6" s="1193" t="s">
        <v>293</v>
      </c>
      <c r="B6" s="1247" t="s">
        <v>710</v>
      </c>
      <c r="C6" s="1248"/>
      <c r="D6" s="1248"/>
      <c r="E6" s="1248"/>
      <c r="F6" s="1248"/>
      <c r="G6" s="1248"/>
      <c r="H6" s="1248"/>
      <c r="I6" s="1248"/>
      <c r="J6" s="1248"/>
      <c r="K6" s="1249"/>
      <c r="L6" s="1244" t="s">
        <v>133</v>
      </c>
    </row>
    <row r="7" spans="1:12" ht="30.75" customHeight="1" thickTop="1">
      <c r="A7" s="1194"/>
      <c r="B7" s="232" t="s">
        <v>625</v>
      </c>
      <c r="C7" s="572" t="s">
        <v>746</v>
      </c>
      <c r="D7" s="572" t="s">
        <v>98</v>
      </c>
      <c r="E7" s="572" t="s">
        <v>96</v>
      </c>
      <c r="F7" s="572" t="s">
        <v>745</v>
      </c>
      <c r="G7" s="572" t="s">
        <v>744</v>
      </c>
      <c r="H7" s="572">
        <v>4</v>
      </c>
      <c r="I7" s="572">
        <v>3</v>
      </c>
      <c r="J7" s="572">
        <v>2</v>
      </c>
      <c r="K7" s="572">
        <v>1</v>
      </c>
      <c r="L7" s="1245"/>
    </row>
    <row r="8" spans="1:12" ht="24.95" customHeight="1" thickBot="1">
      <c r="A8" s="381" t="s">
        <v>142</v>
      </c>
      <c r="B8" s="450">
        <f t="shared" ref="B8:B17" si="0">SUM(C8:K8)</f>
        <v>1951</v>
      </c>
      <c r="C8" s="451">
        <v>0</v>
      </c>
      <c r="D8" s="451">
        <v>0</v>
      </c>
      <c r="E8" s="451">
        <v>1</v>
      </c>
      <c r="F8" s="451">
        <v>24</v>
      </c>
      <c r="G8" s="451">
        <v>139</v>
      </c>
      <c r="H8" s="451">
        <v>85</v>
      </c>
      <c r="I8" s="451">
        <v>155</v>
      </c>
      <c r="J8" s="451">
        <v>448</v>
      </c>
      <c r="K8" s="451">
        <v>1099</v>
      </c>
      <c r="L8" s="131" t="s">
        <v>1066</v>
      </c>
    </row>
    <row r="9" spans="1:12" ht="24.95" customHeight="1" thickTop="1" thickBot="1">
      <c r="A9" s="364" t="s">
        <v>143</v>
      </c>
      <c r="B9" s="454">
        <f t="shared" si="0"/>
        <v>1742</v>
      </c>
      <c r="C9" s="455">
        <v>0</v>
      </c>
      <c r="D9" s="455">
        <v>1</v>
      </c>
      <c r="E9" s="455">
        <v>6</v>
      </c>
      <c r="F9" s="455">
        <v>43</v>
      </c>
      <c r="G9" s="455">
        <v>488</v>
      </c>
      <c r="H9" s="455">
        <v>363</v>
      </c>
      <c r="I9" s="455">
        <v>548</v>
      </c>
      <c r="J9" s="455">
        <v>271</v>
      </c>
      <c r="K9" s="455">
        <v>22</v>
      </c>
      <c r="L9" s="115" t="s">
        <v>144</v>
      </c>
    </row>
    <row r="10" spans="1:12" ht="24.95" customHeight="1" thickTop="1" thickBot="1">
      <c r="A10" s="363" t="s">
        <v>145</v>
      </c>
      <c r="B10" s="452">
        <f t="shared" si="0"/>
        <v>1372</v>
      </c>
      <c r="C10" s="453">
        <v>0</v>
      </c>
      <c r="D10" s="453">
        <v>6</v>
      </c>
      <c r="E10" s="453">
        <v>18</v>
      </c>
      <c r="F10" s="453">
        <v>144</v>
      </c>
      <c r="G10" s="453">
        <v>974</v>
      </c>
      <c r="H10" s="453">
        <v>149</v>
      </c>
      <c r="I10" s="453">
        <v>67</v>
      </c>
      <c r="J10" s="453">
        <v>10</v>
      </c>
      <c r="K10" s="453">
        <v>4</v>
      </c>
      <c r="L10" s="132" t="s">
        <v>146</v>
      </c>
    </row>
    <row r="11" spans="1:12" ht="24.95" customHeight="1" thickTop="1" thickBot="1">
      <c r="A11" s="364" t="s">
        <v>147</v>
      </c>
      <c r="B11" s="454">
        <f t="shared" si="0"/>
        <v>1100</v>
      </c>
      <c r="C11" s="455">
        <v>0</v>
      </c>
      <c r="D11" s="455">
        <v>8</v>
      </c>
      <c r="E11" s="455">
        <v>51</v>
      </c>
      <c r="F11" s="455">
        <v>397</v>
      </c>
      <c r="G11" s="455">
        <v>621</v>
      </c>
      <c r="H11" s="455">
        <v>22</v>
      </c>
      <c r="I11" s="455">
        <v>1</v>
      </c>
      <c r="J11" s="455">
        <v>0</v>
      </c>
      <c r="K11" s="455">
        <v>0</v>
      </c>
      <c r="L11" s="115" t="s">
        <v>148</v>
      </c>
    </row>
    <row r="12" spans="1:12" ht="24.95" customHeight="1" thickTop="1" thickBot="1">
      <c r="A12" s="363" t="s">
        <v>149</v>
      </c>
      <c r="B12" s="452">
        <f t="shared" si="0"/>
        <v>837</v>
      </c>
      <c r="C12" s="453">
        <v>2</v>
      </c>
      <c r="D12" s="453">
        <v>16</v>
      </c>
      <c r="E12" s="453">
        <v>120</v>
      </c>
      <c r="F12" s="453">
        <v>468</v>
      </c>
      <c r="G12" s="453">
        <v>229</v>
      </c>
      <c r="H12" s="453">
        <v>2</v>
      </c>
      <c r="I12" s="453">
        <v>0</v>
      </c>
      <c r="J12" s="453">
        <v>0</v>
      </c>
      <c r="K12" s="453">
        <v>0</v>
      </c>
      <c r="L12" s="132" t="s">
        <v>150</v>
      </c>
    </row>
    <row r="13" spans="1:12" ht="24.95" customHeight="1" thickTop="1" thickBot="1">
      <c r="A13" s="364" t="s">
        <v>151</v>
      </c>
      <c r="B13" s="454">
        <f t="shared" si="0"/>
        <v>474</v>
      </c>
      <c r="C13" s="455">
        <v>0</v>
      </c>
      <c r="D13" s="455">
        <v>32</v>
      </c>
      <c r="E13" s="455">
        <v>149</v>
      </c>
      <c r="F13" s="455">
        <v>250</v>
      </c>
      <c r="G13" s="455">
        <v>41</v>
      </c>
      <c r="H13" s="455">
        <v>0</v>
      </c>
      <c r="I13" s="455">
        <v>2</v>
      </c>
      <c r="J13" s="455">
        <v>0</v>
      </c>
      <c r="K13" s="455">
        <v>0</v>
      </c>
      <c r="L13" s="115" t="s">
        <v>152</v>
      </c>
    </row>
    <row r="14" spans="1:12" ht="24.95" customHeight="1" thickTop="1" thickBot="1">
      <c r="A14" s="363" t="s">
        <v>153</v>
      </c>
      <c r="B14" s="452">
        <f t="shared" si="0"/>
        <v>262</v>
      </c>
      <c r="C14" s="453">
        <v>8</v>
      </c>
      <c r="D14" s="453">
        <v>31</v>
      </c>
      <c r="E14" s="453">
        <v>97</v>
      </c>
      <c r="F14" s="453">
        <v>112</v>
      </c>
      <c r="G14" s="453">
        <v>14</v>
      </c>
      <c r="H14" s="453">
        <v>0</v>
      </c>
      <c r="I14" s="453">
        <v>0</v>
      </c>
      <c r="J14" s="453">
        <v>0</v>
      </c>
      <c r="K14" s="453">
        <v>0</v>
      </c>
      <c r="L14" s="132" t="s">
        <v>154</v>
      </c>
    </row>
    <row r="15" spans="1:12" ht="24.95" customHeight="1" thickTop="1" thickBot="1">
      <c r="A15" s="364" t="s">
        <v>155</v>
      </c>
      <c r="B15" s="454">
        <f t="shared" si="0"/>
        <v>114</v>
      </c>
      <c r="C15" s="455">
        <v>5</v>
      </c>
      <c r="D15" s="455">
        <v>26</v>
      </c>
      <c r="E15" s="455">
        <v>45</v>
      </c>
      <c r="F15" s="455">
        <v>32</v>
      </c>
      <c r="G15" s="455">
        <v>6</v>
      </c>
      <c r="H15" s="455">
        <v>0</v>
      </c>
      <c r="I15" s="455">
        <v>0</v>
      </c>
      <c r="J15" s="455">
        <v>0</v>
      </c>
      <c r="K15" s="455">
        <v>0</v>
      </c>
      <c r="L15" s="115" t="s">
        <v>156</v>
      </c>
    </row>
    <row r="16" spans="1:12" ht="24.95" customHeight="1" thickTop="1" thickBot="1">
      <c r="A16" s="363" t="s">
        <v>157</v>
      </c>
      <c r="B16" s="452">
        <f t="shared" si="0"/>
        <v>45</v>
      </c>
      <c r="C16" s="453">
        <v>8</v>
      </c>
      <c r="D16" s="453">
        <v>13</v>
      </c>
      <c r="E16" s="453">
        <v>16</v>
      </c>
      <c r="F16" s="453">
        <v>7</v>
      </c>
      <c r="G16" s="453">
        <v>1</v>
      </c>
      <c r="H16" s="453">
        <v>0</v>
      </c>
      <c r="I16" s="453">
        <v>0</v>
      </c>
      <c r="J16" s="453">
        <v>0</v>
      </c>
      <c r="K16" s="453">
        <v>0</v>
      </c>
      <c r="L16" s="132" t="s">
        <v>158</v>
      </c>
    </row>
    <row r="17" spans="1:242" ht="24.95" customHeight="1" thickTop="1">
      <c r="A17" s="1071" t="s">
        <v>159</v>
      </c>
      <c r="B17" s="457">
        <f t="shared" si="0"/>
        <v>41</v>
      </c>
      <c r="C17" s="487">
        <v>6</v>
      </c>
      <c r="D17" s="487">
        <v>21</v>
      </c>
      <c r="E17" s="487">
        <v>11</v>
      </c>
      <c r="F17" s="487">
        <v>2</v>
      </c>
      <c r="G17" s="487">
        <v>1</v>
      </c>
      <c r="H17" s="487">
        <v>0</v>
      </c>
      <c r="I17" s="487">
        <v>0</v>
      </c>
      <c r="J17" s="487">
        <v>0</v>
      </c>
      <c r="K17" s="487">
        <v>0</v>
      </c>
      <c r="L17" s="1072" t="s">
        <v>160</v>
      </c>
    </row>
    <row r="18" spans="1:242" ht="30" customHeight="1">
      <c r="A18" s="373" t="s">
        <v>66</v>
      </c>
      <c r="B18" s="549">
        <f t="shared" ref="B18:K18" si="1">SUM(B8:B17)</f>
        <v>7938</v>
      </c>
      <c r="C18" s="549">
        <f t="shared" si="1"/>
        <v>29</v>
      </c>
      <c r="D18" s="549">
        <f t="shared" si="1"/>
        <v>154</v>
      </c>
      <c r="E18" s="549">
        <f t="shared" si="1"/>
        <v>514</v>
      </c>
      <c r="F18" s="549">
        <f t="shared" si="1"/>
        <v>1479</v>
      </c>
      <c r="G18" s="549">
        <f t="shared" si="1"/>
        <v>2514</v>
      </c>
      <c r="H18" s="549">
        <f t="shared" si="1"/>
        <v>621</v>
      </c>
      <c r="I18" s="549">
        <f t="shared" si="1"/>
        <v>773</v>
      </c>
      <c r="J18" s="549">
        <f t="shared" si="1"/>
        <v>729</v>
      </c>
      <c r="K18" s="549">
        <f t="shared" si="1"/>
        <v>1125</v>
      </c>
      <c r="L18" s="127" t="s">
        <v>67</v>
      </c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8"/>
  <sheetViews>
    <sheetView view="pageBreakPreview" zoomScaleNormal="100" workbookViewId="0">
      <selection activeCell="J14" sqref="J14"/>
    </sheetView>
  </sheetViews>
  <sheetFormatPr defaultColWidth="9.140625" defaultRowHeight="15"/>
  <cols>
    <col min="1" max="1" width="16.7109375" style="102" customWidth="1"/>
    <col min="2" max="11" width="10" style="102" customWidth="1"/>
    <col min="12" max="12" width="16.7109375" style="102" customWidth="1"/>
    <col min="13" max="255" width="9.140625" style="40"/>
    <col min="256" max="256" width="16.7109375" style="40" customWidth="1"/>
    <col min="257" max="267" width="8.7109375" style="40" customWidth="1"/>
    <col min="268" max="268" width="16.7109375" style="40" customWidth="1"/>
    <col min="269" max="511" width="9.140625" style="40"/>
    <col min="512" max="512" width="16.7109375" style="40" customWidth="1"/>
    <col min="513" max="523" width="8.7109375" style="40" customWidth="1"/>
    <col min="524" max="524" width="16.7109375" style="40" customWidth="1"/>
    <col min="525" max="767" width="9.140625" style="40"/>
    <col min="768" max="768" width="16.7109375" style="40" customWidth="1"/>
    <col min="769" max="779" width="8.7109375" style="40" customWidth="1"/>
    <col min="780" max="780" width="16.7109375" style="40" customWidth="1"/>
    <col min="781" max="1023" width="9.140625" style="40"/>
    <col min="1024" max="1024" width="16.7109375" style="40" customWidth="1"/>
    <col min="1025" max="1035" width="8.7109375" style="40" customWidth="1"/>
    <col min="1036" max="1036" width="16.7109375" style="40" customWidth="1"/>
    <col min="1037" max="1279" width="9.140625" style="40"/>
    <col min="1280" max="1280" width="16.7109375" style="40" customWidth="1"/>
    <col min="1281" max="1291" width="8.7109375" style="40" customWidth="1"/>
    <col min="1292" max="1292" width="16.7109375" style="40" customWidth="1"/>
    <col min="1293" max="1535" width="9.140625" style="40"/>
    <col min="1536" max="1536" width="16.7109375" style="40" customWidth="1"/>
    <col min="1537" max="1547" width="8.7109375" style="40" customWidth="1"/>
    <col min="1548" max="1548" width="16.7109375" style="40" customWidth="1"/>
    <col min="1549" max="1791" width="9.140625" style="40"/>
    <col min="1792" max="1792" width="16.7109375" style="40" customWidth="1"/>
    <col min="1793" max="1803" width="8.7109375" style="40" customWidth="1"/>
    <col min="1804" max="1804" width="16.7109375" style="40" customWidth="1"/>
    <col min="1805" max="2047" width="9.140625" style="40"/>
    <col min="2048" max="2048" width="16.7109375" style="40" customWidth="1"/>
    <col min="2049" max="2059" width="8.7109375" style="40" customWidth="1"/>
    <col min="2060" max="2060" width="16.7109375" style="40" customWidth="1"/>
    <col min="2061" max="2303" width="9.140625" style="40"/>
    <col min="2304" max="2304" width="16.7109375" style="40" customWidth="1"/>
    <col min="2305" max="2315" width="8.7109375" style="40" customWidth="1"/>
    <col min="2316" max="2316" width="16.7109375" style="40" customWidth="1"/>
    <col min="2317" max="2559" width="9.140625" style="40"/>
    <col min="2560" max="2560" width="16.7109375" style="40" customWidth="1"/>
    <col min="2561" max="2571" width="8.7109375" style="40" customWidth="1"/>
    <col min="2572" max="2572" width="16.7109375" style="40" customWidth="1"/>
    <col min="2573" max="2815" width="9.140625" style="40"/>
    <col min="2816" max="2816" width="16.7109375" style="40" customWidth="1"/>
    <col min="2817" max="2827" width="8.7109375" style="40" customWidth="1"/>
    <col min="2828" max="2828" width="16.7109375" style="40" customWidth="1"/>
    <col min="2829" max="3071" width="9.140625" style="40"/>
    <col min="3072" max="3072" width="16.7109375" style="40" customWidth="1"/>
    <col min="3073" max="3083" width="8.7109375" style="40" customWidth="1"/>
    <col min="3084" max="3084" width="16.7109375" style="40" customWidth="1"/>
    <col min="3085" max="3327" width="9.140625" style="40"/>
    <col min="3328" max="3328" width="16.7109375" style="40" customWidth="1"/>
    <col min="3329" max="3339" width="8.7109375" style="40" customWidth="1"/>
    <col min="3340" max="3340" width="16.7109375" style="40" customWidth="1"/>
    <col min="3341" max="3583" width="9.140625" style="40"/>
    <col min="3584" max="3584" width="16.7109375" style="40" customWidth="1"/>
    <col min="3585" max="3595" width="8.7109375" style="40" customWidth="1"/>
    <col min="3596" max="3596" width="16.7109375" style="40" customWidth="1"/>
    <col min="3597" max="3839" width="9.140625" style="40"/>
    <col min="3840" max="3840" width="16.7109375" style="40" customWidth="1"/>
    <col min="3841" max="3851" width="8.7109375" style="40" customWidth="1"/>
    <col min="3852" max="3852" width="16.7109375" style="40" customWidth="1"/>
    <col min="3853" max="4095" width="9.140625" style="40"/>
    <col min="4096" max="4096" width="16.7109375" style="40" customWidth="1"/>
    <col min="4097" max="4107" width="8.7109375" style="40" customWidth="1"/>
    <col min="4108" max="4108" width="16.7109375" style="40" customWidth="1"/>
    <col min="4109" max="4351" width="9.140625" style="40"/>
    <col min="4352" max="4352" width="16.7109375" style="40" customWidth="1"/>
    <col min="4353" max="4363" width="8.7109375" style="40" customWidth="1"/>
    <col min="4364" max="4364" width="16.7109375" style="40" customWidth="1"/>
    <col min="4365" max="4607" width="9.140625" style="40"/>
    <col min="4608" max="4608" width="16.7109375" style="40" customWidth="1"/>
    <col min="4609" max="4619" width="8.7109375" style="40" customWidth="1"/>
    <col min="4620" max="4620" width="16.7109375" style="40" customWidth="1"/>
    <col min="4621" max="4863" width="9.140625" style="40"/>
    <col min="4864" max="4864" width="16.7109375" style="40" customWidth="1"/>
    <col min="4865" max="4875" width="8.7109375" style="40" customWidth="1"/>
    <col min="4876" max="4876" width="16.7109375" style="40" customWidth="1"/>
    <col min="4877" max="5119" width="9.140625" style="40"/>
    <col min="5120" max="5120" width="16.7109375" style="40" customWidth="1"/>
    <col min="5121" max="5131" width="8.7109375" style="40" customWidth="1"/>
    <col min="5132" max="5132" width="16.7109375" style="40" customWidth="1"/>
    <col min="5133" max="5375" width="9.140625" style="40"/>
    <col min="5376" max="5376" width="16.7109375" style="40" customWidth="1"/>
    <col min="5377" max="5387" width="8.7109375" style="40" customWidth="1"/>
    <col min="5388" max="5388" width="16.7109375" style="40" customWidth="1"/>
    <col min="5389" max="5631" width="9.140625" style="40"/>
    <col min="5632" max="5632" width="16.7109375" style="40" customWidth="1"/>
    <col min="5633" max="5643" width="8.7109375" style="40" customWidth="1"/>
    <col min="5644" max="5644" width="16.7109375" style="40" customWidth="1"/>
    <col min="5645" max="5887" width="9.140625" style="40"/>
    <col min="5888" max="5888" width="16.7109375" style="40" customWidth="1"/>
    <col min="5889" max="5899" width="8.7109375" style="40" customWidth="1"/>
    <col min="5900" max="5900" width="16.7109375" style="40" customWidth="1"/>
    <col min="5901" max="6143" width="9.140625" style="40"/>
    <col min="6144" max="6144" width="16.7109375" style="40" customWidth="1"/>
    <col min="6145" max="6155" width="8.7109375" style="40" customWidth="1"/>
    <col min="6156" max="6156" width="16.7109375" style="40" customWidth="1"/>
    <col min="6157" max="6399" width="9.140625" style="40"/>
    <col min="6400" max="6400" width="16.7109375" style="40" customWidth="1"/>
    <col min="6401" max="6411" width="8.7109375" style="40" customWidth="1"/>
    <col min="6412" max="6412" width="16.7109375" style="40" customWidth="1"/>
    <col min="6413" max="6655" width="9.140625" style="40"/>
    <col min="6656" max="6656" width="16.7109375" style="40" customWidth="1"/>
    <col min="6657" max="6667" width="8.7109375" style="40" customWidth="1"/>
    <col min="6668" max="6668" width="16.7109375" style="40" customWidth="1"/>
    <col min="6669" max="6911" width="9.140625" style="40"/>
    <col min="6912" max="6912" width="16.7109375" style="40" customWidth="1"/>
    <col min="6913" max="6923" width="8.7109375" style="40" customWidth="1"/>
    <col min="6924" max="6924" width="16.7109375" style="40" customWidth="1"/>
    <col min="6925" max="7167" width="9.140625" style="40"/>
    <col min="7168" max="7168" width="16.7109375" style="40" customWidth="1"/>
    <col min="7169" max="7179" width="8.7109375" style="40" customWidth="1"/>
    <col min="7180" max="7180" width="16.7109375" style="40" customWidth="1"/>
    <col min="7181" max="7423" width="9.140625" style="40"/>
    <col min="7424" max="7424" width="16.7109375" style="40" customWidth="1"/>
    <col min="7425" max="7435" width="8.7109375" style="40" customWidth="1"/>
    <col min="7436" max="7436" width="16.7109375" style="40" customWidth="1"/>
    <col min="7437" max="7679" width="9.140625" style="40"/>
    <col min="7680" max="7680" width="16.7109375" style="40" customWidth="1"/>
    <col min="7681" max="7691" width="8.7109375" style="40" customWidth="1"/>
    <col min="7692" max="7692" width="16.7109375" style="40" customWidth="1"/>
    <col min="7693" max="7935" width="9.140625" style="40"/>
    <col min="7936" max="7936" width="16.7109375" style="40" customWidth="1"/>
    <col min="7937" max="7947" width="8.7109375" style="40" customWidth="1"/>
    <col min="7948" max="7948" width="16.7109375" style="40" customWidth="1"/>
    <col min="7949" max="8191" width="9.140625" style="40"/>
    <col min="8192" max="8192" width="16.7109375" style="40" customWidth="1"/>
    <col min="8193" max="8203" width="8.7109375" style="40" customWidth="1"/>
    <col min="8204" max="8204" width="16.7109375" style="40" customWidth="1"/>
    <col min="8205" max="8447" width="9.140625" style="40"/>
    <col min="8448" max="8448" width="16.7109375" style="40" customWidth="1"/>
    <col min="8449" max="8459" width="8.7109375" style="40" customWidth="1"/>
    <col min="8460" max="8460" width="16.7109375" style="40" customWidth="1"/>
    <col min="8461" max="8703" width="9.140625" style="40"/>
    <col min="8704" max="8704" width="16.7109375" style="40" customWidth="1"/>
    <col min="8705" max="8715" width="8.7109375" style="40" customWidth="1"/>
    <col min="8716" max="8716" width="16.7109375" style="40" customWidth="1"/>
    <col min="8717" max="8959" width="9.140625" style="40"/>
    <col min="8960" max="8960" width="16.7109375" style="40" customWidth="1"/>
    <col min="8961" max="8971" width="8.7109375" style="40" customWidth="1"/>
    <col min="8972" max="8972" width="16.7109375" style="40" customWidth="1"/>
    <col min="8973" max="9215" width="9.140625" style="40"/>
    <col min="9216" max="9216" width="16.7109375" style="40" customWidth="1"/>
    <col min="9217" max="9227" width="8.7109375" style="40" customWidth="1"/>
    <col min="9228" max="9228" width="16.7109375" style="40" customWidth="1"/>
    <col min="9229" max="9471" width="9.140625" style="40"/>
    <col min="9472" max="9472" width="16.7109375" style="40" customWidth="1"/>
    <col min="9473" max="9483" width="8.7109375" style="40" customWidth="1"/>
    <col min="9484" max="9484" width="16.7109375" style="40" customWidth="1"/>
    <col min="9485" max="9727" width="9.140625" style="40"/>
    <col min="9728" max="9728" width="16.7109375" style="40" customWidth="1"/>
    <col min="9729" max="9739" width="8.7109375" style="40" customWidth="1"/>
    <col min="9740" max="9740" width="16.7109375" style="40" customWidth="1"/>
    <col min="9741" max="9983" width="9.140625" style="40"/>
    <col min="9984" max="9984" width="16.7109375" style="40" customWidth="1"/>
    <col min="9985" max="9995" width="8.7109375" style="40" customWidth="1"/>
    <col min="9996" max="9996" width="16.7109375" style="40" customWidth="1"/>
    <col min="9997" max="10239" width="9.140625" style="40"/>
    <col min="10240" max="10240" width="16.7109375" style="40" customWidth="1"/>
    <col min="10241" max="10251" width="8.7109375" style="40" customWidth="1"/>
    <col min="10252" max="10252" width="16.7109375" style="40" customWidth="1"/>
    <col min="10253" max="10495" width="9.140625" style="40"/>
    <col min="10496" max="10496" width="16.7109375" style="40" customWidth="1"/>
    <col min="10497" max="10507" width="8.7109375" style="40" customWidth="1"/>
    <col min="10508" max="10508" width="16.7109375" style="40" customWidth="1"/>
    <col min="10509" max="10751" width="9.140625" style="40"/>
    <col min="10752" max="10752" width="16.7109375" style="40" customWidth="1"/>
    <col min="10753" max="10763" width="8.7109375" style="40" customWidth="1"/>
    <col min="10764" max="10764" width="16.7109375" style="40" customWidth="1"/>
    <col min="10765" max="11007" width="9.140625" style="40"/>
    <col min="11008" max="11008" width="16.7109375" style="40" customWidth="1"/>
    <col min="11009" max="11019" width="8.7109375" style="40" customWidth="1"/>
    <col min="11020" max="11020" width="16.7109375" style="40" customWidth="1"/>
    <col min="11021" max="11263" width="9.140625" style="40"/>
    <col min="11264" max="11264" width="16.7109375" style="40" customWidth="1"/>
    <col min="11265" max="11275" width="8.7109375" style="40" customWidth="1"/>
    <col min="11276" max="11276" width="16.7109375" style="40" customWidth="1"/>
    <col min="11277" max="11519" width="9.140625" style="40"/>
    <col min="11520" max="11520" width="16.7109375" style="40" customWidth="1"/>
    <col min="11521" max="11531" width="8.7109375" style="40" customWidth="1"/>
    <col min="11532" max="11532" width="16.7109375" style="40" customWidth="1"/>
    <col min="11533" max="11775" width="9.140625" style="40"/>
    <col min="11776" max="11776" width="16.7109375" style="40" customWidth="1"/>
    <col min="11777" max="11787" width="8.7109375" style="40" customWidth="1"/>
    <col min="11788" max="11788" width="16.7109375" style="40" customWidth="1"/>
    <col min="11789" max="12031" width="9.140625" style="40"/>
    <col min="12032" max="12032" width="16.7109375" style="40" customWidth="1"/>
    <col min="12033" max="12043" width="8.7109375" style="40" customWidth="1"/>
    <col min="12044" max="12044" width="16.7109375" style="40" customWidth="1"/>
    <col min="12045" max="12287" width="9.140625" style="40"/>
    <col min="12288" max="12288" width="16.7109375" style="40" customWidth="1"/>
    <col min="12289" max="12299" width="8.7109375" style="40" customWidth="1"/>
    <col min="12300" max="12300" width="16.7109375" style="40" customWidth="1"/>
    <col min="12301" max="12543" width="9.140625" style="40"/>
    <col min="12544" max="12544" width="16.7109375" style="40" customWidth="1"/>
    <col min="12545" max="12555" width="8.7109375" style="40" customWidth="1"/>
    <col min="12556" max="12556" width="16.7109375" style="40" customWidth="1"/>
    <col min="12557" max="12799" width="9.140625" style="40"/>
    <col min="12800" max="12800" width="16.7109375" style="40" customWidth="1"/>
    <col min="12801" max="12811" width="8.7109375" style="40" customWidth="1"/>
    <col min="12812" max="12812" width="16.7109375" style="40" customWidth="1"/>
    <col min="12813" max="13055" width="9.140625" style="40"/>
    <col min="13056" max="13056" width="16.7109375" style="40" customWidth="1"/>
    <col min="13057" max="13067" width="8.7109375" style="40" customWidth="1"/>
    <col min="13068" max="13068" width="16.7109375" style="40" customWidth="1"/>
    <col min="13069" max="13311" width="9.140625" style="40"/>
    <col min="13312" max="13312" width="16.7109375" style="40" customWidth="1"/>
    <col min="13313" max="13323" width="8.7109375" style="40" customWidth="1"/>
    <col min="13324" max="13324" width="16.7109375" style="40" customWidth="1"/>
    <col min="13325" max="13567" width="9.140625" style="40"/>
    <col min="13568" max="13568" width="16.7109375" style="40" customWidth="1"/>
    <col min="13569" max="13579" width="8.7109375" style="40" customWidth="1"/>
    <col min="13580" max="13580" width="16.7109375" style="40" customWidth="1"/>
    <col min="13581" max="13823" width="9.140625" style="40"/>
    <col min="13824" max="13824" width="16.7109375" style="40" customWidth="1"/>
    <col min="13825" max="13835" width="8.7109375" style="40" customWidth="1"/>
    <col min="13836" max="13836" width="16.7109375" style="40" customWidth="1"/>
    <col min="13837" max="14079" width="9.140625" style="40"/>
    <col min="14080" max="14080" width="16.7109375" style="40" customWidth="1"/>
    <col min="14081" max="14091" width="8.7109375" style="40" customWidth="1"/>
    <col min="14092" max="14092" width="16.7109375" style="40" customWidth="1"/>
    <col min="14093" max="14335" width="9.140625" style="40"/>
    <col min="14336" max="14336" width="16.7109375" style="40" customWidth="1"/>
    <col min="14337" max="14347" width="8.7109375" style="40" customWidth="1"/>
    <col min="14348" max="14348" width="16.7109375" style="40" customWidth="1"/>
    <col min="14349" max="14591" width="9.140625" style="40"/>
    <col min="14592" max="14592" width="16.7109375" style="40" customWidth="1"/>
    <col min="14593" max="14603" width="8.7109375" style="40" customWidth="1"/>
    <col min="14604" max="14604" width="16.7109375" style="40" customWidth="1"/>
    <col min="14605" max="14847" width="9.140625" style="40"/>
    <col min="14848" max="14848" width="16.7109375" style="40" customWidth="1"/>
    <col min="14849" max="14859" width="8.7109375" style="40" customWidth="1"/>
    <col min="14860" max="14860" width="16.7109375" style="40" customWidth="1"/>
    <col min="14861" max="15103" width="9.140625" style="40"/>
    <col min="15104" max="15104" width="16.7109375" style="40" customWidth="1"/>
    <col min="15105" max="15115" width="8.7109375" style="40" customWidth="1"/>
    <col min="15116" max="15116" width="16.7109375" style="40" customWidth="1"/>
    <col min="15117" max="15359" width="9.140625" style="40"/>
    <col min="15360" max="15360" width="16.7109375" style="40" customWidth="1"/>
    <col min="15361" max="15371" width="8.7109375" style="40" customWidth="1"/>
    <col min="15372" max="15372" width="16.7109375" style="40" customWidth="1"/>
    <col min="15373" max="15615" width="9.140625" style="40"/>
    <col min="15616" max="15616" width="16.7109375" style="40" customWidth="1"/>
    <col min="15617" max="15627" width="8.7109375" style="40" customWidth="1"/>
    <col min="15628" max="15628" width="16.7109375" style="40" customWidth="1"/>
    <col min="15629" max="15871" width="9.140625" style="40"/>
    <col min="15872" max="15872" width="16.7109375" style="40" customWidth="1"/>
    <col min="15873" max="15883" width="8.7109375" style="40" customWidth="1"/>
    <col min="15884" max="15884" width="16.7109375" style="40" customWidth="1"/>
    <col min="15885" max="16127" width="9.140625" style="40"/>
    <col min="16128" max="16128" width="16.7109375" style="40" customWidth="1"/>
    <col min="16129" max="16139" width="8.7109375" style="40" customWidth="1"/>
    <col min="16140" max="16140" width="16.7109375" style="40" customWidth="1"/>
    <col min="16141" max="16384" width="9.140625" style="40"/>
  </cols>
  <sheetData>
    <row r="1" spans="1:12" ht="20.25">
      <c r="A1" s="1183" t="s">
        <v>907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6.5" customHeight="1">
      <c r="A2" s="1184" t="s">
        <v>302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5.75">
      <c r="A4" s="1171" t="s">
        <v>524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12" ht="24" customHeight="1">
      <c r="A5" s="664" t="s">
        <v>305</v>
      </c>
      <c r="B5" s="681"/>
      <c r="C5" s="681"/>
      <c r="D5" s="681"/>
      <c r="E5" s="681"/>
      <c r="F5" s="681"/>
      <c r="G5" s="688"/>
      <c r="H5" s="681"/>
      <c r="I5" s="681"/>
      <c r="J5" s="681"/>
      <c r="K5" s="681"/>
      <c r="L5" s="686" t="s">
        <v>306</v>
      </c>
    </row>
    <row r="6" spans="1:12" ht="28.5" customHeight="1" thickBot="1">
      <c r="A6" s="1193" t="s">
        <v>293</v>
      </c>
      <c r="B6" s="1247" t="s">
        <v>282</v>
      </c>
      <c r="C6" s="1248"/>
      <c r="D6" s="1248"/>
      <c r="E6" s="1248"/>
      <c r="F6" s="1248"/>
      <c r="G6" s="1248"/>
      <c r="H6" s="1248"/>
      <c r="I6" s="1248"/>
      <c r="J6" s="1248"/>
      <c r="K6" s="1249"/>
      <c r="L6" s="1244" t="s">
        <v>133</v>
      </c>
    </row>
    <row r="7" spans="1:12" ht="30.75" customHeight="1" thickTop="1">
      <c r="A7" s="1194"/>
      <c r="B7" s="232" t="s">
        <v>625</v>
      </c>
      <c r="C7" s="572" t="s">
        <v>746</v>
      </c>
      <c r="D7" s="572" t="s">
        <v>98</v>
      </c>
      <c r="E7" s="572" t="s">
        <v>96</v>
      </c>
      <c r="F7" s="572" t="s">
        <v>745</v>
      </c>
      <c r="G7" s="572" t="s">
        <v>744</v>
      </c>
      <c r="H7" s="572" t="s">
        <v>6</v>
      </c>
      <c r="I7" s="572">
        <v>3</v>
      </c>
      <c r="J7" s="572">
        <v>2</v>
      </c>
      <c r="K7" s="572">
        <v>1</v>
      </c>
      <c r="L7" s="1245"/>
    </row>
    <row r="8" spans="1:12" ht="24.95" customHeight="1" thickBot="1">
      <c r="A8" s="381" t="s">
        <v>142</v>
      </c>
      <c r="B8" s="450">
        <f t="shared" ref="B8:B17" si="0">SUM(C8:K8)</f>
        <v>5676</v>
      </c>
      <c r="C8" s="451">
        <v>1</v>
      </c>
      <c r="D8" s="451">
        <v>2</v>
      </c>
      <c r="E8" s="451">
        <v>15</v>
      </c>
      <c r="F8" s="451">
        <v>91</v>
      </c>
      <c r="G8" s="451">
        <v>964</v>
      </c>
      <c r="H8" s="451">
        <v>390</v>
      </c>
      <c r="I8" s="451">
        <v>641</v>
      </c>
      <c r="J8" s="451">
        <v>1215</v>
      </c>
      <c r="K8" s="491">
        <v>2357</v>
      </c>
      <c r="L8" s="131" t="s">
        <v>1066</v>
      </c>
    </row>
    <row r="9" spans="1:12" ht="24.95" customHeight="1" thickTop="1" thickBot="1">
      <c r="A9" s="364" t="s">
        <v>143</v>
      </c>
      <c r="B9" s="454">
        <f t="shared" si="0"/>
        <v>5739</v>
      </c>
      <c r="C9" s="455">
        <v>0</v>
      </c>
      <c r="D9" s="455">
        <v>4</v>
      </c>
      <c r="E9" s="455">
        <v>38</v>
      </c>
      <c r="F9" s="455">
        <v>305</v>
      </c>
      <c r="G9" s="455">
        <v>2928</v>
      </c>
      <c r="H9" s="455">
        <v>991</v>
      </c>
      <c r="I9" s="455">
        <v>994</v>
      </c>
      <c r="J9" s="455">
        <v>409</v>
      </c>
      <c r="K9" s="493">
        <v>70</v>
      </c>
      <c r="L9" s="115" t="s">
        <v>144</v>
      </c>
    </row>
    <row r="10" spans="1:12" ht="24.95" customHeight="1" thickTop="1" thickBot="1">
      <c r="A10" s="363" t="s">
        <v>145</v>
      </c>
      <c r="B10" s="452">
        <f t="shared" si="0"/>
        <v>3857</v>
      </c>
      <c r="C10" s="453">
        <v>1</v>
      </c>
      <c r="D10" s="453">
        <v>16</v>
      </c>
      <c r="E10" s="453">
        <v>128</v>
      </c>
      <c r="F10" s="453">
        <v>779</v>
      </c>
      <c r="G10" s="453">
        <v>2545</v>
      </c>
      <c r="H10" s="453">
        <v>233</v>
      </c>
      <c r="I10" s="453">
        <v>108</v>
      </c>
      <c r="J10" s="453">
        <v>28</v>
      </c>
      <c r="K10" s="495">
        <v>19</v>
      </c>
      <c r="L10" s="132" t="s">
        <v>146</v>
      </c>
    </row>
    <row r="11" spans="1:12" ht="24.95" customHeight="1" thickTop="1" thickBot="1">
      <c r="A11" s="364" t="s">
        <v>147</v>
      </c>
      <c r="B11" s="454">
        <f t="shared" si="0"/>
        <v>1984</v>
      </c>
      <c r="C11" s="455">
        <v>1</v>
      </c>
      <c r="D11" s="455">
        <v>26</v>
      </c>
      <c r="E11" s="455">
        <v>229</v>
      </c>
      <c r="F11" s="455">
        <v>773</v>
      </c>
      <c r="G11" s="455">
        <v>899</v>
      </c>
      <c r="H11" s="455">
        <v>45</v>
      </c>
      <c r="I11" s="455">
        <v>11</v>
      </c>
      <c r="J11" s="455">
        <v>0</v>
      </c>
      <c r="K11" s="493">
        <v>0</v>
      </c>
      <c r="L11" s="115" t="s">
        <v>148</v>
      </c>
    </row>
    <row r="12" spans="1:12" ht="24.95" customHeight="1" thickTop="1" thickBot="1">
      <c r="A12" s="363" t="s">
        <v>149</v>
      </c>
      <c r="B12" s="452">
        <f t="shared" si="0"/>
        <v>846</v>
      </c>
      <c r="C12" s="453">
        <v>6</v>
      </c>
      <c r="D12" s="453">
        <v>44</v>
      </c>
      <c r="E12" s="453">
        <v>212</v>
      </c>
      <c r="F12" s="453">
        <v>399</v>
      </c>
      <c r="G12" s="453">
        <v>176</v>
      </c>
      <c r="H12" s="453">
        <v>8</v>
      </c>
      <c r="I12" s="453">
        <v>1</v>
      </c>
      <c r="J12" s="453">
        <v>0</v>
      </c>
      <c r="K12" s="495">
        <v>0</v>
      </c>
      <c r="L12" s="132" t="s">
        <v>150</v>
      </c>
    </row>
    <row r="13" spans="1:12" ht="24.95" customHeight="1" thickTop="1" thickBot="1">
      <c r="A13" s="364" t="s">
        <v>151</v>
      </c>
      <c r="B13" s="454">
        <f t="shared" si="0"/>
        <v>414</v>
      </c>
      <c r="C13" s="455">
        <v>2</v>
      </c>
      <c r="D13" s="455">
        <v>53</v>
      </c>
      <c r="E13" s="455">
        <v>145</v>
      </c>
      <c r="F13" s="455">
        <v>169</v>
      </c>
      <c r="G13" s="455">
        <v>44</v>
      </c>
      <c r="H13" s="455">
        <v>1</v>
      </c>
      <c r="I13" s="455">
        <v>0</v>
      </c>
      <c r="J13" s="455">
        <v>0</v>
      </c>
      <c r="K13" s="493">
        <v>0</v>
      </c>
      <c r="L13" s="115" t="s">
        <v>152</v>
      </c>
    </row>
    <row r="14" spans="1:12" ht="24.95" customHeight="1" thickTop="1" thickBot="1">
      <c r="A14" s="363" t="s">
        <v>153</v>
      </c>
      <c r="B14" s="452">
        <f t="shared" si="0"/>
        <v>170</v>
      </c>
      <c r="C14" s="453">
        <v>10</v>
      </c>
      <c r="D14" s="453">
        <v>37</v>
      </c>
      <c r="E14" s="453">
        <v>67</v>
      </c>
      <c r="F14" s="453">
        <v>46</v>
      </c>
      <c r="G14" s="453">
        <v>10</v>
      </c>
      <c r="H14" s="453">
        <v>0</v>
      </c>
      <c r="I14" s="453">
        <v>0</v>
      </c>
      <c r="J14" s="453">
        <v>0</v>
      </c>
      <c r="K14" s="495">
        <v>0</v>
      </c>
      <c r="L14" s="132" t="s">
        <v>154</v>
      </c>
    </row>
    <row r="15" spans="1:12" ht="24.95" customHeight="1" thickTop="1" thickBot="1">
      <c r="A15" s="364" t="s">
        <v>155</v>
      </c>
      <c r="B15" s="454">
        <f t="shared" si="0"/>
        <v>103</v>
      </c>
      <c r="C15" s="455">
        <v>7</v>
      </c>
      <c r="D15" s="455">
        <v>27</v>
      </c>
      <c r="E15" s="455">
        <v>44</v>
      </c>
      <c r="F15" s="455">
        <v>22</v>
      </c>
      <c r="G15" s="455">
        <v>3</v>
      </c>
      <c r="H15" s="455">
        <v>0</v>
      </c>
      <c r="I15" s="455">
        <v>0</v>
      </c>
      <c r="J15" s="455">
        <v>0</v>
      </c>
      <c r="K15" s="493">
        <v>0</v>
      </c>
      <c r="L15" s="115" t="s">
        <v>156</v>
      </c>
    </row>
    <row r="16" spans="1:12" ht="24.95" customHeight="1" thickTop="1" thickBot="1">
      <c r="A16" s="363" t="s">
        <v>157</v>
      </c>
      <c r="B16" s="452">
        <f t="shared" si="0"/>
        <v>49</v>
      </c>
      <c r="C16" s="453">
        <v>5</v>
      </c>
      <c r="D16" s="453">
        <v>12</v>
      </c>
      <c r="E16" s="453">
        <v>21</v>
      </c>
      <c r="F16" s="453">
        <v>7</v>
      </c>
      <c r="G16" s="453">
        <v>4</v>
      </c>
      <c r="H16" s="453">
        <v>0</v>
      </c>
      <c r="I16" s="453">
        <v>0</v>
      </c>
      <c r="J16" s="453">
        <v>0</v>
      </c>
      <c r="K16" s="495">
        <v>0</v>
      </c>
      <c r="L16" s="132" t="s">
        <v>158</v>
      </c>
    </row>
    <row r="17" spans="1:242" ht="24.95" customHeight="1" thickTop="1">
      <c r="A17" s="1071" t="s">
        <v>159</v>
      </c>
      <c r="B17" s="457">
        <f t="shared" si="0"/>
        <v>40</v>
      </c>
      <c r="C17" s="487">
        <v>7</v>
      </c>
      <c r="D17" s="487">
        <v>12</v>
      </c>
      <c r="E17" s="487">
        <v>12</v>
      </c>
      <c r="F17" s="487">
        <v>9</v>
      </c>
      <c r="G17" s="487">
        <v>0</v>
      </c>
      <c r="H17" s="487">
        <v>0</v>
      </c>
      <c r="I17" s="487">
        <v>0</v>
      </c>
      <c r="J17" s="487">
        <v>0</v>
      </c>
      <c r="K17" s="496">
        <v>0</v>
      </c>
      <c r="L17" s="1072" t="s">
        <v>160</v>
      </c>
    </row>
    <row r="18" spans="1:242" ht="30" customHeight="1">
      <c r="A18" s="373" t="s">
        <v>66</v>
      </c>
      <c r="B18" s="549">
        <f t="shared" ref="B18:K18" si="1">SUM(B8:B17)</f>
        <v>18878</v>
      </c>
      <c r="C18" s="549">
        <f t="shared" si="1"/>
        <v>40</v>
      </c>
      <c r="D18" s="549">
        <f t="shared" si="1"/>
        <v>233</v>
      </c>
      <c r="E18" s="549">
        <f t="shared" si="1"/>
        <v>911</v>
      </c>
      <c r="F18" s="549">
        <f t="shared" si="1"/>
        <v>2600</v>
      </c>
      <c r="G18" s="549">
        <f t="shared" si="1"/>
        <v>7573</v>
      </c>
      <c r="H18" s="549">
        <f t="shared" si="1"/>
        <v>1668</v>
      </c>
      <c r="I18" s="549">
        <f t="shared" si="1"/>
        <v>1755</v>
      </c>
      <c r="J18" s="549">
        <f t="shared" si="1"/>
        <v>1652</v>
      </c>
      <c r="K18" s="549">
        <f t="shared" si="1"/>
        <v>2446</v>
      </c>
      <c r="L18" s="127" t="s">
        <v>67</v>
      </c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8"/>
  <sheetViews>
    <sheetView view="pageBreakPreview" zoomScaleNormal="100" workbookViewId="0">
      <selection activeCell="B19" sqref="B19"/>
    </sheetView>
  </sheetViews>
  <sheetFormatPr defaultColWidth="9.140625" defaultRowHeight="15"/>
  <cols>
    <col min="1" max="1" width="16.7109375" style="102" customWidth="1"/>
    <col min="2" max="11" width="10" style="102" customWidth="1"/>
    <col min="12" max="12" width="16.7109375" style="102" customWidth="1"/>
    <col min="13" max="255" width="9.140625" style="40"/>
    <col min="256" max="256" width="16.7109375" style="40" customWidth="1"/>
    <col min="257" max="267" width="8.7109375" style="40" customWidth="1"/>
    <col min="268" max="268" width="16.7109375" style="40" customWidth="1"/>
    <col min="269" max="511" width="9.140625" style="40"/>
    <col min="512" max="512" width="16.7109375" style="40" customWidth="1"/>
    <col min="513" max="523" width="8.7109375" style="40" customWidth="1"/>
    <col min="524" max="524" width="16.7109375" style="40" customWidth="1"/>
    <col min="525" max="767" width="9.140625" style="40"/>
    <col min="768" max="768" width="16.7109375" style="40" customWidth="1"/>
    <col min="769" max="779" width="8.7109375" style="40" customWidth="1"/>
    <col min="780" max="780" width="16.7109375" style="40" customWidth="1"/>
    <col min="781" max="1023" width="9.140625" style="40"/>
    <col min="1024" max="1024" width="16.7109375" style="40" customWidth="1"/>
    <col min="1025" max="1035" width="8.7109375" style="40" customWidth="1"/>
    <col min="1036" max="1036" width="16.7109375" style="40" customWidth="1"/>
    <col min="1037" max="1279" width="9.140625" style="40"/>
    <col min="1280" max="1280" width="16.7109375" style="40" customWidth="1"/>
    <col min="1281" max="1291" width="8.7109375" style="40" customWidth="1"/>
    <col min="1292" max="1292" width="16.7109375" style="40" customWidth="1"/>
    <col min="1293" max="1535" width="9.140625" style="40"/>
    <col min="1536" max="1536" width="16.7109375" style="40" customWidth="1"/>
    <col min="1537" max="1547" width="8.7109375" style="40" customWidth="1"/>
    <col min="1548" max="1548" width="16.7109375" style="40" customWidth="1"/>
    <col min="1549" max="1791" width="9.140625" style="40"/>
    <col min="1792" max="1792" width="16.7109375" style="40" customWidth="1"/>
    <col min="1793" max="1803" width="8.7109375" style="40" customWidth="1"/>
    <col min="1804" max="1804" width="16.7109375" style="40" customWidth="1"/>
    <col min="1805" max="2047" width="9.140625" style="40"/>
    <col min="2048" max="2048" width="16.7109375" style="40" customWidth="1"/>
    <col min="2049" max="2059" width="8.7109375" style="40" customWidth="1"/>
    <col min="2060" max="2060" width="16.7109375" style="40" customWidth="1"/>
    <col min="2061" max="2303" width="9.140625" style="40"/>
    <col min="2304" max="2304" width="16.7109375" style="40" customWidth="1"/>
    <col min="2305" max="2315" width="8.7109375" style="40" customWidth="1"/>
    <col min="2316" max="2316" width="16.7109375" style="40" customWidth="1"/>
    <col min="2317" max="2559" width="9.140625" style="40"/>
    <col min="2560" max="2560" width="16.7109375" style="40" customWidth="1"/>
    <col min="2561" max="2571" width="8.7109375" style="40" customWidth="1"/>
    <col min="2572" max="2572" width="16.7109375" style="40" customWidth="1"/>
    <col min="2573" max="2815" width="9.140625" style="40"/>
    <col min="2816" max="2816" width="16.7109375" style="40" customWidth="1"/>
    <col min="2817" max="2827" width="8.7109375" style="40" customWidth="1"/>
    <col min="2828" max="2828" width="16.7109375" style="40" customWidth="1"/>
    <col min="2829" max="3071" width="9.140625" style="40"/>
    <col min="3072" max="3072" width="16.7109375" style="40" customWidth="1"/>
    <col min="3073" max="3083" width="8.7109375" style="40" customWidth="1"/>
    <col min="3084" max="3084" width="16.7109375" style="40" customWidth="1"/>
    <col min="3085" max="3327" width="9.140625" style="40"/>
    <col min="3328" max="3328" width="16.7109375" style="40" customWidth="1"/>
    <col min="3329" max="3339" width="8.7109375" style="40" customWidth="1"/>
    <col min="3340" max="3340" width="16.7109375" style="40" customWidth="1"/>
    <col min="3341" max="3583" width="9.140625" style="40"/>
    <col min="3584" max="3584" width="16.7109375" style="40" customWidth="1"/>
    <col min="3585" max="3595" width="8.7109375" style="40" customWidth="1"/>
    <col min="3596" max="3596" width="16.7109375" style="40" customWidth="1"/>
    <col min="3597" max="3839" width="9.140625" style="40"/>
    <col min="3840" max="3840" width="16.7109375" style="40" customWidth="1"/>
    <col min="3841" max="3851" width="8.7109375" style="40" customWidth="1"/>
    <col min="3852" max="3852" width="16.7109375" style="40" customWidth="1"/>
    <col min="3853" max="4095" width="9.140625" style="40"/>
    <col min="4096" max="4096" width="16.7109375" style="40" customWidth="1"/>
    <col min="4097" max="4107" width="8.7109375" style="40" customWidth="1"/>
    <col min="4108" max="4108" width="16.7109375" style="40" customWidth="1"/>
    <col min="4109" max="4351" width="9.140625" style="40"/>
    <col min="4352" max="4352" width="16.7109375" style="40" customWidth="1"/>
    <col min="4353" max="4363" width="8.7109375" style="40" customWidth="1"/>
    <col min="4364" max="4364" width="16.7109375" style="40" customWidth="1"/>
    <col min="4365" max="4607" width="9.140625" style="40"/>
    <col min="4608" max="4608" width="16.7109375" style="40" customWidth="1"/>
    <col min="4609" max="4619" width="8.7109375" style="40" customWidth="1"/>
    <col min="4620" max="4620" width="16.7109375" style="40" customWidth="1"/>
    <col min="4621" max="4863" width="9.140625" style="40"/>
    <col min="4864" max="4864" width="16.7109375" style="40" customWidth="1"/>
    <col min="4865" max="4875" width="8.7109375" style="40" customWidth="1"/>
    <col min="4876" max="4876" width="16.7109375" style="40" customWidth="1"/>
    <col min="4877" max="5119" width="9.140625" style="40"/>
    <col min="5120" max="5120" width="16.7109375" style="40" customWidth="1"/>
    <col min="5121" max="5131" width="8.7109375" style="40" customWidth="1"/>
    <col min="5132" max="5132" width="16.7109375" style="40" customWidth="1"/>
    <col min="5133" max="5375" width="9.140625" style="40"/>
    <col min="5376" max="5376" width="16.7109375" style="40" customWidth="1"/>
    <col min="5377" max="5387" width="8.7109375" style="40" customWidth="1"/>
    <col min="5388" max="5388" width="16.7109375" style="40" customWidth="1"/>
    <col min="5389" max="5631" width="9.140625" style="40"/>
    <col min="5632" max="5632" width="16.7109375" style="40" customWidth="1"/>
    <col min="5633" max="5643" width="8.7109375" style="40" customWidth="1"/>
    <col min="5644" max="5644" width="16.7109375" style="40" customWidth="1"/>
    <col min="5645" max="5887" width="9.140625" style="40"/>
    <col min="5888" max="5888" width="16.7109375" style="40" customWidth="1"/>
    <col min="5889" max="5899" width="8.7109375" style="40" customWidth="1"/>
    <col min="5900" max="5900" width="16.7109375" style="40" customWidth="1"/>
    <col min="5901" max="6143" width="9.140625" style="40"/>
    <col min="6144" max="6144" width="16.7109375" style="40" customWidth="1"/>
    <col min="6145" max="6155" width="8.7109375" style="40" customWidth="1"/>
    <col min="6156" max="6156" width="16.7109375" style="40" customWidth="1"/>
    <col min="6157" max="6399" width="9.140625" style="40"/>
    <col min="6400" max="6400" width="16.7109375" style="40" customWidth="1"/>
    <col min="6401" max="6411" width="8.7109375" style="40" customWidth="1"/>
    <col min="6412" max="6412" width="16.7109375" style="40" customWidth="1"/>
    <col min="6413" max="6655" width="9.140625" style="40"/>
    <col min="6656" max="6656" width="16.7109375" style="40" customWidth="1"/>
    <col min="6657" max="6667" width="8.7109375" style="40" customWidth="1"/>
    <col min="6668" max="6668" width="16.7109375" style="40" customWidth="1"/>
    <col min="6669" max="6911" width="9.140625" style="40"/>
    <col min="6912" max="6912" width="16.7109375" style="40" customWidth="1"/>
    <col min="6913" max="6923" width="8.7109375" style="40" customWidth="1"/>
    <col min="6924" max="6924" width="16.7109375" style="40" customWidth="1"/>
    <col min="6925" max="7167" width="9.140625" style="40"/>
    <col min="7168" max="7168" width="16.7109375" style="40" customWidth="1"/>
    <col min="7169" max="7179" width="8.7109375" style="40" customWidth="1"/>
    <col min="7180" max="7180" width="16.7109375" style="40" customWidth="1"/>
    <col min="7181" max="7423" width="9.140625" style="40"/>
    <col min="7424" max="7424" width="16.7109375" style="40" customWidth="1"/>
    <col min="7425" max="7435" width="8.7109375" style="40" customWidth="1"/>
    <col min="7436" max="7436" width="16.7109375" style="40" customWidth="1"/>
    <col min="7437" max="7679" width="9.140625" style="40"/>
    <col min="7680" max="7680" width="16.7109375" style="40" customWidth="1"/>
    <col min="7681" max="7691" width="8.7109375" style="40" customWidth="1"/>
    <col min="7692" max="7692" width="16.7109375" style="40" customWidth="1"/>
    <col min="7693" max="7935" width="9.140625" style="40"/>
    <col min="7936" max="7936" width="16.7109375" style="40" customWidth="1"/>
    <col min="7937" max="7947" width="8.7109375" style="40" customWidth="1"/>
    <col min="7948" max="7948" width="16.7109375" style="40" customWidth="1"/>
    <col min="7949" max="8191" width="9.140625" style="40"/>
    <col min="8192" max="8192" width="16.7109375" style="40" customWidth="1"/>
    <col min="8193" max="8203" width="8.7109375" style="40" customWidth="1"/>
    <col min="8204" max="8204" width="16.7109375" style="40" customWidth="1"/>
    <col min="8205" max="8447" width="9.140625" style="40"/>
    <col min="8448" max="8448" width="16.7109375" style="40" customWidth="1"/>
    <col min="8449" max="8459" width="8.7109375" style="40" customWidth="1"/>
    <col min="8460" max="8460" width="16.7109375" style="40" customWidth="1"/>
    <col min="8461" max="8703" width="9.140625" style="40"/>
    <col min="8704" max="8704" width="16.7109375" style="40" customWidth="1"/>
    <col min="8705" max="8715" width="8.7109375" style="40" customWidth="1"/>
    <col min="8716" max="8716" width="16.7109375" style="40" customWidth="1"/>
    <col min="8717" max="8959" width="9.140625" style="40"/>
    <col min="8960" max="8960" width="16.7109375" style="40" customWidth="1"/>
    <col min="8961" max="8971" width="8.7109375" style="40" customWidth="1"/>
    <col min="8972" max="8972" width="16.7109375" style="40" customWidth="1"/>
    <col min="8973" max="9215" width="9.140625" style="40"/>
    <col min="9216" max="9216" width="16.7109375" style="40" customWidth="1"/>
    <col min="9217" max="9227" width="8.7109375" style="40" customWidth="1"/>
    <col min="9228" max="9228" width="16.7109375" style="40" customWidth="1"/>
    <col min="9229" max="9471" width="9.140625" style="40"/>
    <col min="9472" max="9472" width="16.7109375" style="40" customWidth="1"/>
    <col min="9473" max="9483" width="8.7109375" style="40" customWidth="1"/>
    <col min="9484" max="9484" width="16.7109375" style="40" customWidth="1"/>
    <col min="9485" max="9727" width="9.140625" style="40"/>
    <col min="9728" max="9728" width="16.7109375" style="40" customWidth="1"/>
    <col min="9729" max="9739" width="8.7109375" style="40" customWidth="1"/>
    <col min="9740" max="9740" width="16.7109375" style="40" customWidth="1"/>
    <col min="9741" max="9983" width="9.140625" style="40"/>
    <col min="9984" max="9984" width="16.7109375" style="40" customWidth="1"/>
    <col min="9985" max="9995" width="8.7109375" style="40" customWidth="1"/>
    <col min="9996" max="9996" width="16.7109375" style="40" customWidth="1"/>
    <col min="9997" max="10239" width="9.140625" style="40"/>
    <col min="10240" max="10240" width="16.7109375" style="40" customWidth="1"/>
    <col min="10241" max="10251" width="8.7109375" style="40" customWidth="1"/>
    <col min="10252" max="10252" width="16.7109375" style="40" customWidth="1"/>
    <col min="10253" max="10495" width="9.140625" style="40"/>
    <col min="10496" max="10496" width="16.7109375" style="40" customWidth="1"/>
    <col min="10497" max="10507" width="8.7109375" style="40" customWidth="1"/>
    <col min="10508" max="10508" width="16.7109375" style="40" customWidth="1"/>
    <col min="10509" max="10751" width="9.140625" style="40"/>
    <col min="10752" max="10752" width="16.7109375" style="40" customWidth="1"/>
    <col min="10753" max="10763" width="8.7109375" style="40" customWidth="1"/>
    <col min="10764" max="10764" width="16.7109375" style="40" customWidth="1"/>
    <col min="10765" max="11007" width="9.140625" style="40"/>
    <col min="11008" max="11008" width="16.7109375" style="40" customWidth="1"/>
    <col min="11009" max="11019" width="8.7109375" style="40" customWidth="1"/>
    <col min="11020" max="11020" width="16.7109375" style="40" customWidth="1"/>
    <col min="11021" max="11263" width="9.140625" style="40"/>
    <col min="11264" max="11264" width="16.7109375" style="40" customWidth="1"/>
    <col min="11265" max="11275" width="8.7109375" style="40" customWidth="1"/>
    <col min="11276" max="11276" width="16.7109375" style="40" customWidth="1"/>
    <col min="11277" max="11519" width="9.140625" style="40"/>
    <col min="11520" max="11520" width="16.7109375" style="40" customWidth="1"/>
    <col min="11521" max="11531" width="8.7109375" style="40" customWidth="1"/>
    <col min="11532" max="11532" width="16.7109375" style="40" customWidth="1"/>
    <col min="11533" max="11775" width="9.140625" style="40"/>
    <col min="11776" max="11776" width="16.7109375" style="40" customWidth="1"/>
    <col min="11777" max="11787" width="8.7109375" style="40" customWidth="1"/>
    <col min="11788" max="11788" width="16.7109375" style="40" customWidth="1"/>
    <col min="11789" max="12031" width="9.140625" style="40"/>
    <col min="12032" max="12032" width="16.7109375" style="40" customWidth="1"/>
    <col min="12033" max="12043" width="8.7109375" style="40" customWidth="1"/>
    <col min="12044" max="12044" width="16.7109375" style="40" customWidth="1"/>
    <col min="12045" max="12287" width="9.140625" style="40"/>
    <col min="12288" max="12288" width="16.7109375" style="40" customWidth="1"/>
    <col min="12289" max="12299" width="8.7109375" style="40" customWidth="1"/>
    <col min="12300" max="12300" width="16.7109375" style="40" customWidth="1"/>
    <col min="12301" max="12543" width="9.140625" style="40"/>
    <col min="12544" max="12544" width="16.7109375" style="40" customWidth="1"/>
    <col min="12545" max="12555" width="8.7109375" style="40" customWidth="1"/>
    <col min="12556" max="12556" width="16.7109375" style="40" customWidth="1"/>
    <col min="12557" max="12799" width="9.140625" style="40"/>
    <col min="12800" max="12800" width="16.7109375" style="40" customWidth="1"/>
    <col min="12801" max="12811" width="8.7109375" style="40" customWidth="1"/>
    <col min="12812" max="12812" width="16.7109375" style="40" customWidth="1"/>
    <col min="12813" max="13055" width="9.140625" style="40"/>
    <col min="13056" max="13056" width="16.7109375" style="40" customWidth="1"/>
    <col min="13057" max="13067" width="8.7109375" style="40" customWidth="1"/>
    <col min="13068" max="13068" width="16.7109375" style="40" customWidth="1"/>
    <col min="13069" max="13311" width="9.140625" style="40"/>
    <col min="13312" max="13312" width="16.7109375" style="40" customWidth="1"/>
    <col min="13313" max="13323" width="8.7109375" style="40" customWidth="1"/>
    <col min="13324" max="13324" width="16.7109375" style="40" customWidth="1"/>
    <col min="13325" max="13567" width="9.140625" style="40"/>
    <col min="13568" max="13568" width="16.7109375" style="40" customWidth="1"/>
    <col min="13569" max="13579" width="8.7109375" style="40" customWidth="1"/>
    <col min="13580" max="13580" width="16.7109375" style="40" customWidth="1"/>
    <col min="13581" max="13823" width="9.140625" style="40"/>
    <col min="13824" max="13824" width="16.7109375" style="40" customWidth="1"/>
    <col min="13825" max="13835" width="8.7109375" style="40" customWidth="1"/>
    <col min="13836" max="13836" width="16.7109375" style="40" customWidth="1"/>
    <col min="13837" max="14079" width="9.140625" style="40"/>
    <col min="14080" max="14080" width="16.7109375" style="40" customWidth="1"/>
    <col min="14081" max="14091" width="8.7109375" style="40" customWidth="1"/>
    <col min="14092" max="14092" width="16.7109375" style="40" customWidth="1"/>
    <col min="14093" max="14335" width="9.140625" style="40"/>
    <col min="14336" max="14336" width="16.7109375" style="40" customWidth="1"/>
    <col min="14337" max="14347" width="8.7109375" style="40" customWidth="1"/>
    <col min="14348" max="14348" width="16.7109375" style="40" customWidth="1"/>
    <col min="14349" max="14591" width="9.140625" style="40"/>
    <col min="14592" max="14592" width="16.7109375" style="40" customWidth="1"/>
    <col min="14593" max="14603" width="8.7109375" style="40" customWidth="1"/>
    <col min="14604" max="14604" width="16.7109375" style="40" customWidth="1"/>
    <col min="14605" max="14847" width="9.140625" style="40"/>
    <col min="14848" max="14848" width="16.7109375" style="40" customWidth="1"/>
    <col min="14849" max="14859" width="8.7109375" style="40" customWidth="1"/>
    <col min="14860" max="14860" width="16.7109375" style="40" customWidth="1"/>
    <col min="14861" max="15103" width="9.140625" style="40"/>
    <col min="15104" max="15104" width="16.7109375" style="40" customWidth="1"/>
    <col min="15105" max="15115" width="8.7109375" style="40" customWidth="1"/>
    <col min="15116" max="15116" width="16.7109375" style="40" customWidth="1"/>
    <col min="15117" max="15359" width="9.140625" style="40"/>
    <col min="15360" max="15360" width="16.7109375" style="40" customWidth="1"/>
    <col min="15361" max="15371" width="8.7109375" style="40" customWidth="1"/>
    <col min="15372" max="15372" width="16.7109375" style="40" customWidth="1"/>
    <col min="15373" max="15615" width="9.140625" style="40"/>
    <col min="15616" max="15616" width="16.7109375" style="40" customWidth="1"/>
    <col min="15617" max="15627" width="8.7109375" style="40" customWidth="1"/>
    <col min="15628" max="15628" width="16.7109375" style="40" customWidth="1"/>
    <col min="15629" max="15871" width="9.140625" style="40"/>
    <col min="15872" max="15872" width="16.7109375" style="40" customWidth="1"/>
    <col min="15873" max="15883" width="8.7109375" style="40" customWidth="1"/>
    <col min="15884" max="15884" width="16.7109375" style="40" customWidth="1"/>
    <col min="15885" max="16127" width="9.140625" style="40"/>
    <col min="16128" max="16128" width="16.7109375" style="40" customWidth="1"/>
    <col min="16129" max="16139" width="8.7109375" style="40" customWidth="1"/>
    <col min="16140" max="16140" width="16.7109375" style="40" customWidth="1"/>
    <col min="16141" max="16384" width="9.140625" style="40"/>
  </cols>
  <sheetData>
    <row r="1" spans="1:12" ht="20.25">
      <c r="A1" s="1183" t="s">
        <v>907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6.5" customHeight="1">
      <c r="A2" s="1184" t="s">
        <v>302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5.75">
      <c r="A4" s="1171" t="s">
        <v>529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12" ht="24" customHeight="1">
      <c r="A5" s="664" t="s">
        <v>307</v>
      </c>
      <c r="B5" s="681"/>
      <c r="C5" s="681"/>
      <c r="D5" s="681"/>
      <c r="E5" s="681"/>
      <c r="F5" s="681"/>
      <c r="G5" s="688"/>
      <c r="H5" s="681"/>
      <c r="I5" s="681"/>
      <c r="J5" s="681"/>
      <c r="K5" s="681"/>
      <c r="L5" s="686" t="s">
        <v>308</v>
      </c>
    </row>
    <row r="6" spans="1:12" ht="28.5" customHeight="1" thickBot="1">
      <c r="A6" s="1193" t="s">
        <v>293</v>
      </c>
      <c r="B6" s="1247" t="s">
        <v>282</v>
      </c>
      <c r="C6" s="1248"/>
      <c r="D6" s="1248"/>
      <c r="E6" s="1248"/>
      <c r="F6" s="1248"/>
      <c r="G6" s="1248"/>
      <c r="H6" s="1248"/>
      <c r="I6" s="1248"/>
      <c r="J6" s="1248"/>
      <c r="K6" s="1249"/>
      <c r="L6" s="1244" t="s">
        <v>133</v>
      </c>
    </row>
    <row r="7" spans="1:12" ht="30.75" customHeight="1" thickTop="1">
      <c r="A7" s="1194"/>
      <c r="B7" s="232" t="s">
        <v>625</v>
      </c>
      <c r="C7" s="572" t="s">
        <v>746</v>
      </c>
      <c r="D7" s="572" t="s">
        <v>98</v>
      </c>
      <c r="E7" s="572" t="s">
        <v>96</v>
      </c>
      <c r="F7" s="572" t="s">
        <v>745</v>
      </c>
      <c r="G7" s="572" t="s">
        <v>744</v>
      </c>
      <c r="H7" s="572">
        <v>4</v>
      </c>
      <c r="I7" s="572">
        <v>3</v>
      </c>
      <c r="J7" s="572">
        <v>2</v>
      </c>
      <c r="K7" s="572">
        <v>1</v>
      </c>
      <c r="L7" s="1245"/>
    </row>
    <row r="8" spans="1:12" ht="24.95" customHeight="1" thickBot="1">
      <c r="A8" s="381" t="s">
        <v>142</v>
      </c>
      <c r="B8" s="450">
        <f t="shared" ref="B8:B17" si="0">SUM(C8:K8)</f>
        <v>7627</v>
      </c>
      <c r="C8" s="451">
        <f>SUM('B14-1'!C8+'B14-2'!C8)</f>
        <v>1</v>
      </c>
      <c r="D8" s="451">
        <f>SUM('B14-1'!D8+'B14-2'!D8)</f>
        <v>2</v>
      </c>
      <c r="E8" s="451">
        <f>SUM('B14-1'!E8+'B14-2'!E8)</f>
        <v>16</v>
      </c>
      <c r="F8" s="451">
        <f>SUM('B14-1'!F8+'B14-2'!F8)</f>
        <v>115</v>
      </c>
      <c r="G8" s="451">
        <f>SUM('B14-1'!G8+'B14-2'!G8)</f>
        <v>1103</v>
      </c>
      <c r="H8" s="451">
        <f>SUM('B14-1'!H8+'B14-2'!H8)</f>
        <v>475</v>
      </c>
      <c r="I8" s="451">
        <f>SUM('B14-1'!I8+'B14-2'!I8)</f>
        <v>796</v>
      </c>
      <c r="J8" s="451">
        <f>SUM('B14-1'!J8+'B14-2'!J8)</f>
        <v>1663</v>
      </c>
      <c r="K8" s="491">
        <f>SUM('B14-1'!K8+'B14-2'!K8)</f>
        <v>3456</v>
      </c>
      <c r="L8" s="131" t="s">
        <v>1066</v>
      </c>
    </row>
    <row r="9" spans="1:12" ht="24.95" customHeight="1" thickTop="1" thickBot="1">
      <c r="A9" s="364" t="s">
        <v>143</v>
      </c>
      <c r="B9" s="454">
        <f t="shared" si="0"/>
        <v>7481</v>
      </c>
      <c r="C9" s="455">
        <f>SUM('B14-1'!C9+'B14-2'!C9)</f>
        <v>0</v>
      </c>
      <c r="D9" s="455">
        <f>SUM('B14-1'!D9+'B14-2'!D9)</f>
        <v>5</v>
      </c>
      <c r="E9" s="455">
        <f>SUM('B14-1'!E9+'B14-2'!E9)</f>
        <v>44</v>
      </c>
      <c r="F9" s="455">
        <f>SUM('B14-1'!F9+'B14-2'!F9)</f>
        <v>348</v>
      </c>
      <c r="G9" s="455">
        <f>SUM('B14-1'!G9+'B14-2'!G9)</f>
        <v>3416</v>
      </c>
      <c r="H9" s="455">
        <f>SUM('B14-1'!H9+'B14-2'!H9)</f>
        <v>1354</v>
      </c>
      <c r="I9" s="455">
        <f>SUM('B14-1'!I9+'B14-2'!I9)</f>
        <v>1542</v>
      </c>
      <c r="J9" s="455">
        <f>SUM('B14-1'!J9+'B14-2'!J9)</f>
        <v>680</v>
      </c>
      <c r="K9" s="493">
        <f>SUM('B14-1'!K9+'B14-2'!K9)</f>
        <v>92</v>
      </c>
      <c r="L9" s="115" t="s">
        <v>144</v>
      </c>
    </row>
    <row r="10" spans="1:12" ht="24.95" customHeight="1" thickTop="1" thickBot="1">
      <c r="A10" s="363" t="s">
        <v>145</v>
      </c>
      <c r="B10" s="452">
        <f t="shared" si="0"/>
        <v>5229</v>
      </c>
      <c r="C10" s="453">
        <f>SUM('B14-1'!C10+'B14-2'!C10)</f>
        <v>1</v>
      </c>
      <c r="D10" s="453">
        <f>SUM('B14-1'!D10+'B14-2'!D10)</f>
        <v>22</v>
      </c>
      <c r="E10" s="453">
        <f>SUM('B14-1'!E10+'B14-2'!E10)</f>
        <v>146</v>
      </c>
      <c r="F10" s="453">
        <f>SUM('B14-1'!F10+'B14-2'!F10)</f>
        <v>923</v>
      </c>
      <c r="G10" s="453">
        <f>SUM('B14-1'!G10+'B14-2'!G10)</f>
        <v>3519</v>
      </c>
      <c r="H10" s="453">
        <f>SUM('B14-1'!H10+'B14-2'!H10)</f>
        <v>382</v>
      </c>
      <c r="I10" s="453">
        <f>SUM('B14-1'!I10+'B14-2'!I10)</f>
        <v>175</v>
      </c>
      <c r="J10" s="453">
        <f>SUM('B14-1'!J10+'B14-2'!J10)</f>
        <v>38</v>
      </c>
      <c r="K10" s="495">
        <f>SUM('B14-1'!K10+'B14-2'!K10)</f>
        <v>23</v>
      </c>
      <c r="L10" s="132" t="s">
        <v>146</v>
      </c>
    </row>
    <row r="11" spans="1:12" ht="24.95" customHeight="1" thickTop="1" thickBot="1">
      <c r="A11" s="364" t="s">
        <v>147</v>
      </c>
      <c r="B11" s="454">
        <f t="shared" si="0"/>
        <v>3084</v>
      </c>
      <c r="C11" s="455">
        <f>SUM('B14-1'!C11+'B14-2'!C11)</f>
        <v>1</v>
      </c>
      <c r="D11" s="455">
        <f>SUM('B14-1'!D11+'B14-2'!D11)</f>
        <v>34</v>
      </c>
      <c r="E11" s="455">
        <f>SUM('B14-1'!E11+'B14-2'!E11)</f>
        <v>280</v>
      </c>
      <c r="F11" s="455">
        <f>SUM('B14-1'!F11+'B14-2'!F11)</f>
        <v>1170</v>
      </c>
      <c r="G11" s="455">
        <f>SUM('B14-1'!G11+'B14-2'!G11)</f>
        <v>1520</v>
      </c>
      <c r="H11" s="455">
        <f>SUM('B14-1'!H11+'B14-2'!H11)</f>
        <v>67</v>
      </c>
      <c r="I11" s="455">
        <f>SUM('B14-1'!I11+'B14-2'!I11)</f>
        <v>12</v>
      </c>
      <c r="J11" s="455">
        <f>SUM('B14-1'!J11+'B14-2'!J11)</f>
        <v>0</v>
      </c>
      <c r="K11" s="493">
        <f>SUM('B14-1'!K11+'B14-2'!K11)</f>
        <v>0</v>
      </c>
      <c r="L11" s="115" t="s">
        <v>148</v>
      </c>
    </row>
    <row r="12" spans="1:12" ht="24.95" customHeight="1" thickTop="1" thickBot="1">
      <c r="A12" s="363" t="s">
        <v>149</v>
      </c>
      <c r="B12" s="452">
        <f t="shared" si="0"/>
        <v>1683</v>
      </c>
      <c r="C12" s="453">
        <f>SUM('B14-1'!C12+'B14-2'!C12)</f>
        <v>8</v>
      </c>
      <c r="D12" s="453">
        <f>SUM('B14-1'!D12+'B14-2'!D12)</f>
        <v>60</v>
      </c>
      <c r="E12" s="453">
        <f>SUM('B14-1'!E12+'B14-2'!E12)</f>
        <v>332</v>
      </c>
      <c r="F12" s="453">
        <f>SUM('B14-1'!F12+'B14-2'!F12)</f>
        <v>867</v>
      </c>
      <c r="G12" s="453">
        <f>SUM('B14-1'!G12+'B14-2'!G12)</f>
        <v>405</v>
      </c>
      <c r="H12" s="453">
        <f>SUM('B14-1'!H12+'B14-2'!H12)</f>
        <v>10</v>
      </c>
      <c r="I12" s="453">
        <f>SUM('B14-1'!I12+'B14-2'!I12)</f>
        <v>1</v>
      </c>
      <c r="J12" s="453">
        <f>SUM('B14-1'!J12+'B14-2'!J12)</f>
        <v>0</v>
      </c>
      <c r="K12" s="495">
        <f>SUM('B14-1'!K12+'B14-2'!K12)</f>
        <v>0</v>
      </c>
      <c r="L12" s="132" t="s">
        <v>150</v>
      </c>
    </row>
    <row r="13" spans="1:12" ht="24.95" customHeight="1" thickTop="1" thickBot="1">
      <c r="A13" s="364" t="s">
        <v>151</v>
      </c>
      <c r="B13" s="454">
        <f t="shared" si="0"/>
        <v>888</v>
      </c>
      <c r="C13" s="455">
        <f>SUM('B14-1'!C13+'B14-2'!C13)</f>
        <v>2</v>
      </c>
      <c r="D13" s="455">
        <f>SUM('B14-1'!D13+'B14-2'!D13)</f>
        <v>85</v>
      </c>
      <c r="E13" s="455">
        <f>SUM('B14-1'!E13+'B14-2'!E13)</f>
        <v>294</v>
      </c>
      <c r="F13" s="455">
        <f>SUM('B14-1'!F13+'B14-2'!F13)</f>
        <v>419</v>
      </c>
      <c r="G13" s="455">
        <f>SUM('B14-1'!G13+'B14-2'!G13)</f>
        <v>85</v>
      </c>
      <c r="H13" s="455">
        <f>SUM('B14-1'!H13+'B14-2'!H13)</f>
        <v>1</v>
      </c>
      <c r="I13" s="455">
        <f>SUM('B14-1'!I13+'B14-2'!I13)</f>
        <v>2</v>
      </c>
      <c r="J13" s="455">
        <f>SUM('B14-1'!J13+'B14-2'!J13)</f>
        <v>0</v>
      </c>
      <c r="K13" s="493">
        <f>SUM('B14-1'!K13+'B14-2'!K13)</f>
        <v>0</v>
      </c>
      <c r="L13" s="115" t="s">
        <v>152</v>
      </c>
    </row>
    <row r="14" spans="1:12" ht="24.95" customHeight="1" thickTop="1" thickBot="1">
      <c r="A14" s="363" t="s">
        <v>153</v>
      </c>
      <c r="B14" s="452">
        <f t="shared" si="0"/>
        <v>432</v>
      </c>
      <c r="C14" s="453">
        <f>SUM('B14-1'!C14+'B14-2'!C14)</f>
        <v>18</v>
      </c>
      <c r="D14" s="453">
        <f>SUM('B14-1'!D14+'B14-2'!D14)</f>
        <v>68</v>
      </c>
      <c r="E14" s="453">
        <f>SUM('B14-1'!E14+'B14-2'!E14)</f>
        <v>164</v>
      </c>
      <c r="F14" s="453">
        <f>SUM('B14-1'!F14+'B14-2'!F14)</f>
        <v>158</v>
      </c>
      <c r="G14" s="453">
        <f>SUM('B14-1'!G14+'B14-2'!G14)</f>
        <v>24</v>
      </c>
      <c r="H14" s="453">
        <f>SUM('B14-1'!H14+'B14-2'!H14)</f>
        <v>0</v>
      </c>
      <c r="I14" s="453">
        <f>SUM('B14-1'!I14+'B14-2'!I14)</f>
        <v>0</v>
      </c>
      <c r="J14" s="453">
        <f>SUM('B14-1'!J14+'B14-2'!J14)</f>
        <v>0</v>
      </c>
      <c r="K14" s="495">
        <f>SUM('B14-1'!K14+'B14-2'!K14)</f>
        <v>0</v>
      </c>
      <c r="L14" s="132" t="s">
        <v>154</v>
      </c>
    </row>
    <row r="15" spans="1:12" ht="24.95" customHeight="1" thickTop="1" thickBot="1">
      <c r="A15" s="364" t="s">
        <v>155</v>
      </c>
      <c r="B15" s="454">
        <f t="shared" si="0"/>
        <v>217</v>
      </c>
      <c r="C15" s="455">
        <f>SUM('B14-1'!C15+'B14-2'!C15)</f>
        <v>12</v>
      </c>
      <c r="D15" s="455">
        <f>SUM('B14-1'!D15+'B14-2'!D15)</f>
        <v>53</v>
      </c>
      <c r="E15" s="455">
        <f>SUM('B14-1'!E15+'B14-2'!E15)</f>
        <v>89</v>
      </c>
      <c r="F15" s="455">
        <f>SUM('B14-1'!F15+'B14-2'!F15)</f>
        <v>54</v>
      </c>
      <c r="G15" s="455">
        <f>SUM('B14-1'!G15+'B14-2'!G15)</f>
        <v>9</v>
      </c>
      <c r="H15" s="455">
        <f>SUM('B14-1'!H15+'B14-2'!H15)</f>
        <v>0</v>
      </c>
      <c r="I15" s="455">
        <f>SUM('B14-1'!I15+'B14-2'!I15)</f>
        <v>0</v>
      </c>
      <c r="J15" s="455">
        <f>SUM('B14-1'!J15+'B14-2'!J15)</f>
        <v>0</v>
      </c>
      <c r="K15" s="493">
        <f>SUM('B14-1'!K15+'B14-2'!K15)</f>
        <v>0</v>
      </c>
      <c r="L15" s="115" t="s">
        <v>156</v>
      </c>
    </row>
    <row r="16" spans="1:12" ht="24.95" customHeight="1" thickTop="1" thickBot="1">
      <c r="A16" s="363" t="s">
        <v>157</v>
      </c>
      <c r="B16" s="452">
        <f t="shared" si="0"/>
        <v>94</v>
      </c>
      <c r="C16" s="453">
        <f>SUM('B14-1'!C16+'B14-2'!C16)</f>
        <v>13</v>
      </c>
      <c r="D16" s="453">
        <f>SUM('B14-1'!D16+'B14-2'!D16)</f>
        <v>25</v>
      </c>
      <c r="E16" s="453">
        <f>SUM('B14-1'!E16+'B14-2'!E16)</f>
        <v>37</v>
      </c>
      <c r="F16" s="453">
        <f>SUM('B14-1'!F16+'B14-2'!F16)</f>
        <v>14</v>
      </c>
      <c r="G16" s="453">
        <f>SUM('B14-1'!G16+'B14-2'!G16)</f>
        <v>5</v>
      </c>
      <c r="H16" s="453">
        <f>SUM('B14-1'!H16+'B14-2'!H16)</f>
        <v>0</v>
      </c>
      <c r="I16" s="453">
        <f>SUM('B14-1'!I16+'B14-2'!I16)</f>
        <v>0</v>
      </c>
      <c r="J16" s="453">
        <f>SUM('B14-1'!J16+'B14-2'!J16)</f>
        <v>0</v>
      </c>
      <c r="K16" s="495">
        <f>SUM('B14-1'!K16+'B14-2'!K16)</f>
        <v>0</v>
      </c>
      <c r="L16" s="132" t="s">
        <v>158</v>
      </c>
    </row>
    <row r="17" spans="1:242" ht="24.95" customHeight="1" thickTop="1">
      <c r="A17" s="1071" t="s">
        <v>159</v>
      </c>
      <c r="B17" s="457">
        <f t="shared" si="0"/>
        <v>81</v>
      </c>
      <c r="C17" s="487">
        <f>SUM('B14-1'!C17+'B14-2'!C17)</f>
        <v>13</v>
      </c>
      <c r="D17" s="487">
        <f>SUM('B14-1'!D17+'B14-2'!D17)</f>
        <v>33</v>
      </c>
      <c r="E17" s="487">
        <f>SUM('B14-1'!E17+'B14-2'!E17)</f>
        <v>23</v>
      </c>
      <c r="F17" s="487">
        <f>SUM('B14-1'!F17+'B14-2'!F17)</f>
        <v>11</v>
      </c>
      <c r="G17" s="487">
        <f>SUM('B14-1'!G17+'B14-2'!G17)</f>
        <v>1</v>
      </c>
      <c r="H17" s="487">
        <f>SUM('B14-1'!H17+'B14-2'!H17)</f>
        <v>0</v>
      </c>
      <c r="I17" s="487">
        <f>SUM('B14-1'!I17+'B14-2'!I17)</f>
        <v>0</v>
      </c>
      <c r="J17" s="487">
        <f>SUM('B14-1'!J17+'B14-2'!J17)</f>
        <v>0</v>
      </c>
      <c r="K17" s="496">
        <f>SUM('B14-1'!K17+'B14-2'!K17)</f>
        <v>0</v>
      </c>
      <c r="L17" s="1072" t="s">
        <v>160</v>
      </c>
    </row>
    <row r="18" spans="1:242" ht="30" customHeight="1">
      <c r="A18" s="373" t="s">
        <v>66</v>
      </c>
      <c r="B18" s="549">
        <f t="shared" ref="B18:K18" si="1">SUM(B8:B17)</f>
        <v>26816</v>
      </c>
      <c r="C18" s="549">
        <f t="shared" si="1"/>
        <v>69</v>
      </c>
      <c r="D18" s="549">
        <f t="shared" si="1"/>
        <v>387</v>
      </c>
      <c r="E18" s="549">
        <f t="shared" si="1"/>
        <v>1425</v>
      </c>
      <c r="F18" s="549">
        <f t="shared" si="1"/>
        <v>4079</v>
      </c>
      <c r="G18" s="549">
        <f t="shared" si="1"/>
        <v>10087</v>
      </c>
      <c r="H18" s="549">
        <f t="shared" si="1"/>
        <v>2289</v>
      </c>
      <c r="I18" s="549">
        <f t="shared" si="1"/>
        <v>2528</v>
      </c>
      <c r="J18" s="549">
        <f t="shared" si="1"/>
        <v>2381</v>
      </c>
      <c r="K18" s="549">
        <f t="shared" si="1"/>
        <v>3571</v>
      </c>
      <c r="L18" s="127" t="s">
        <v>67</v>
      </c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  <c r="DZ18" s="233"/>
      <c r="EA18" s="233"/>
      <c r="EB18" s="233"/>
      <c r="EC18" s="233"/>
      <c r="ED18" s="233"/>
      <c r="EE18" s="233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zoomScaleSheetLayoutView="100" workbookViewId="0">
      <selection activeCell="J11" sqref="J11"/>
    </sheetView>
  </sheetViews>
  <sheetFormatPr defaultRowHeight="1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262"/>
    <col min="257" max="257" width="25.7109375" style="262" customWidth="1"/>
    <col min="258" max="258" width="13.140625" style="262" customWidth="1"/>
    <col min="259" max="259" width="8.7109375" style="262" customWidth="1"/>
    <col min="260" max="263" width="9.7109375" style="262" customWidth="1"/>
    <col min="264" max="264" width="10.7109375" style="262" customWidth="1"/>
    <col min="265" max="267" width="9.7109375" style="262" customWidth="1"/>
    <col min="268" max="268" width="25.7109375" style="262" customWidth="1"/>
    <col min="269" max="512" width="9.140625" style="262"/>
    <col min="513" max="513" width="25.7109375" style="262" customWidth="1"/>
    <col min="514" max="514" width="13.140625" style="262" customWidth="1"/>
    <col min="515" max="515" width="8.7109375" style="262" customWidth="1"/>
    <col min="516" max="519" width="9.7109375" style="262" customWidth="1"/>
    <col min="520" max="520" width="10.7109375" style="262" customWidth="1"/>
    <col min="521" max="523" width="9.7109375" style="262" customWidth="1"/>
    <col min="524" max="524" width="25.7109375" style="262" customWidth="1"/>
    <col min="525" max="768" width="9.140625" style="262"/>
    <col min="769" max="769" width="25.7109375" style="262" customWidth="1"/>
    <col min="770" max="770" width="13.140625" style="262" customWidth="1"/>
    <col min="771" max="771" width="8.7109375" style="262" customWidth="1"/>
    <col min="772" max="775" width="9.7109375" style="262" customWidth="1"/>
    <col min="776" max="776" width="10.7109375" style="262" customWidth="1"/>
    <col min="777" max="779" width="9.7109375" style="262" customWidth="1"/>
    <col min="780" max="780" width="25.7109375" style="262" customWidth="1"/>
    <col min="781" max="1024" width="9.140625" style="262"/>
    <col min="1025" max="1025" width="25.7109375" style="262" customWidth="1"/>
    <col min="1026" max="1026" width="13.140625" style="262" customWidth="1"/>
    <col min="1027" max="1027" width="8.7109375" style="262" customWidth="1"/>
    <col min="1028" max="1031" width="9.7109375" style="262" customWidth="1"/>
    <col min="1032" max="1032" width="10.7109375" style="262" customWidth="1"/>
    <col min="1033" max="1035" width="9.7109375" style="262" customWidth="1"/>
    <col min="1036" max="1036" width="25.7109375" style="262" customWidth="1"/>
    <col min="1037" max="1280" width="9.140625" style="262"/>
    <col min="1281" max="1281" width="25.7109375" style="262" customWidth="1"/>
    <col min="1282" max="1282" width="13.140625" style="262" customWidth="1"/>
    <col min="1283" max="1283" width="8.7109375" style="262" customWidth="1"/>
    <col min="1284" max="1287" width="9.7109375" style="262" customWidth="1"/>
    <col min="1288" max="1288" width="10.7109375" style="262" customWidth="1"/>
    <col min="1289" max="1291" width="9.7109375" style="262" customWidth="1"/>
    <col min="1292" max="1292" width="25.7109375" style="262" customWidth="1"/>
    <col min="1293" max="1536" width="9.140625" style="262"/>
    <col min="1537" max="1537" width="25.7109375" style="262" customWidth="1"/>
    <col min="1538" max="1538" width="13.140625" style="262" customWidth="1"/>
    <col min="1539" max="1539" width="8.7109375" style="262" customWidth="1"/>
    <col min="1540" max="1543" width="9.7109375" style="262" customWidth="1"/>
    <col min="1544" max="1544" width="10.7109375" style="262" customWidth="1"/>
    <col min="1545" max="1547" width="9.7109375" style="262" customWidth="1"/>
    <col min="1548" max="1548" width="25.7109375" style="262" customWidth="1"/>
    <col min="1549" max="1792" width="9.140625" style="262"/>
    <col min="1793" max="1793" width="25.7109375" style="262" customWidth="1"/>
    <col min="1794" max="1794" width="13.140625" style="262" customWidth="1"/>
    <col min="1795" max="1795" width="8.7109375" style="262" customWidth="1"/>
    <col min="1796" max="1799" width="9.7109375" style="262" customWidth="1"/>
    <col min="1800" max="1800" width="10.7109375" style="262" customWidth="1"/>
    <col min="1801" max="1803" width="9.7109375" style="262" customWidth="1"/>
    <col min="1804" max="1804" width="25.7109375" style="262" customWidth="1"/>
    <col min="1805" max="2048" width="9.140625" style="262"/>
    <col min="2049" max="2049" width="25.7109375" style="262" customWidth="1"/>
    <col min="2050" max="2050" width="13.140625" style="262" customWidth="1"/>
    <col min="2051" max="2051" width="8.7109375" style="262" customWidth="1"/>
    <col min="2052" max="2055" width="9.7109375" style="262" customWidth="1"/>
    <col min="2056" max="2056" width="10.7109375" style="262" customWidth="1"/>
    <col min="2057" max="2059" width="9.7109375" style="262" customWidth="1"/>
    <col min="2060" max="2060" width="25.7109375" style="262" customWidth="1"/>
    <col min="2061" max="2304" width="9.140625" style="262"/>
    <col min="2305" max="2305" width="25.7109375" style="262" customWidth="1"/>
    <col min="2306" max="2306" width="13.140625" style="262" customWidth="1"/>
    <col min="2307" max="2307" width="8.7109375" style="262" customWidth="1"/>
    <col min="2308" max="2311" width="9.7109375" style="262" customWidth="1"/>
    <col min="2312" max="2312" width="10.7109375" style="262" customWidth="1"/>
    <col min="2313" max="2315" width="9.7109375" style="262" customWidth="1"/>
    <col min="2316" max="2316" width="25.7109375" style="262" customWidth="1"/>
    <col min="2317" max="2560" width="9.140625" style="262"/>
    <col min="2561" max="2561" width="25.7109375" style="262" customWidth="1"/>
    <col min="2562" max="2562" width="13.140625" style="262" customWidth="1"/>
    <col min="2563" max="2563" width="8.7109375" style="262" customWidth="1"/>
    <col min="2564" max="2567" width="9.7109375" style="262" customWidth="1"/>
    <col min="2568" max="2568" width="10.7109375" style="262" customWidth="1"/>
    <col min="2569" max="2571" width="9.7109375" style="262" customWidth="1"/>
    <col min="2572" max="2572" width="25.7109375" style="262" customWidth="1"/>
    <col min="2573" max="2816" width="9.140625" style="262"/>
    <col min="2817" max="2817" width="25.7109375" style="262" customWidth="1"/>
    <col min="2818" max="2818" width="13.140625" style="262" customWidth="1"/>
    <col min="2819" max="2819" width="8.7109375" style="262" customWidth="1"/>
    <col min="2820" max="2823" width="9.7109375" style="262" customWidth="1"/>
    <col min="2824" max="2824" width="10.7109375" style="262" customWidth="1"/>
    <col min="2825" max="2827" width="9.7109375" style="262" customWidth="1"/>
    <col min="2828" max="2828" width="25.7109375" style="262" customWidth="1"/>
    <col min="2829" max="3072" width="9.140625" style="262"/>
    <col min="3073" max="3073" width="25.7109375" style="262" customWidth="1"/>
    <col min="3074" max="3074" width="13.140625" style="262" customWidth="1"/>
    <col min="3075" max="3075" width="8.7109375" style="262" customWidth="1"/>
    <col min="3076" max="3079" width="9.7109375" style="262" customWidth="1"/>
    <col min="3080" max="3080" width="10.7109375" style="262" customWidth="1"/>
    <col min="3081" max="3083" width="9.7109375" style="262" customWidth="1"/>
    <col min="3084" max="3084" width="25.7109375" style="262" customWidth="1"/>
    <col min="3085" max="3328" width="9.140625" style="262"/>
    <col min="3329" max="3329" width="25.7109375" style="262" customWidth="1"/>
    <col min="3330" max="3330" width="13.140625" style="262" customWidth="1"/>
    <col min="3331" max="3331" width="8.7109375" style="262" customWidth="1"/>
    <col min="3332" max="3335" width="9.7109375" style="262" customWidth="1"/>
    <col min="3336" max="3336" width="10.7109375" style="262" customWidth="1"/>
    <col min="3337" max="3339" width="9.7109375" style="262" customWidth="1"/>
    <col min="3340" max="3340" width="25.7109375" style="262" customWidth="1"/>
    <col min="3341" max="3584" width="9.140625" style="262"/>
    <col min="3585" max="3585" width="25.7109375" style="262" customWidth="1"/>
    <col min="3586" max="3586" width="13.140625" style="262" customWidth="1"/>
    <col min="3587" max="3587" width="8.7109375" style="262" customWidth="1"/>
    <col min="3588" max="3591" width="9.7109375" style="262" customWidth="1"/>
    <col min="3592" max="3592" width="10.7109375" style="262" customWidth="1"/>
    <col min="3593" max="3595" width="9.7109375" style="262" customWidth="1"/>
    <col min="3596" max="3596" width="25.7109375" style="262" customWidth="1"/>
    <col min="3597" max="3840" width="9.140625" style="262"/>
    <col min="3841" max="3841" width="25.7109375" style="262" customWidth="1"/>
    <col min="3842" max="3842" width="13.140625" style="262" customWidth="1"/>
    <col min="3843" max="3843" width="8.7109375" style="262" customWidth="1"/>
    <col min="3844" max="3847" width="9.7109375" style="262" customWidth="1"/>
    <col min="3848" max="3848" width="10.7109375" style="262" customWidth="1"/>
    <col min="3849" max="3851" width="9.7109375" style="262" customWidth="1"/>
    <col min="3852" max="3852" width="25.7109375" style="262" customWidth="1"/>
    <col min="3853" max="4096" width="9.140625" style="262"/>
    <col min="4097" max="4097" width="25.7109375" style="262" customWidth="1"/>
    <col min="4098" max="4098" width="13.140625" style="262" customWidth="1"/>
    <col min="4099" max="4099" width="8.7109375" style="262" customWidth="1"/>
    <col min="4100" max="4103" width="9.7109375" style="262" customWidth="1"/>
    <col min="4104" max="4104" width="10.7109375" style="262" customWidth="1"/>
    <col min="4105" max="4107" width="9.7109375" style="262" customWidth="1"/>
    <col min="4108" max="4108" width="25.7109375" style="262" customWidth="1"/>
    <col min="4109" max="4352" width="9.140625" style="262"/>
    <col min="4353" max="4353" width="25.7109375" style="262" customWidth="1"/>
    <col min="4354" max="4354" width="13.140625" style="262" customWidth="1"/>
    <col min="4355" max="4355" width="8.7109375" style="262" customWidth="1"/>
    <col min="4356" max="4359" width="9.7109375" style="262" customWidth="1"/>
    <col min="4360" max="4360" width="10.7109375" style="262" customWidth="1"/>
    <col min="4361" max="4363" width="9.7109375" style="262" customWidth="1"/>
    <col min="4364" max="4364" width="25.7109375" style="262" customWidth="1"/>
    <col min="4365" max="4608" width="9.140625" style="262"/>
    <col min="4609" max="4609" width="25.7109375" style="262" customWidth="1"/>
    <col min="4610" max="4610" width="13.140625" style="262" customWidth="1"/>
    <col min="4611" max="4611" width="8.7109375" style="262" customWidth="1"/>
    <col min="4612" max="4615" width="9.7109375" style="262" customWidth="1"/>
    <col min="4616" max="4616" width="10.7109375" style="262" customWidth="1"/>
    <col min="4617" max="4619" width="9.7109375" style="262" customWidth="1"/>
    <col min="4620" max="4620" width="25.7109375" style="262" customWidth="1"/>
    <col min="4621" max="4864" width="9.140625" style="262"/>
    <col min="4865" max="4865" width="25.7109375" style="262" customWidth="1"/>
    <col min="4866" max="4866" width="13.140625" style="262" customWidth="1"/>
    <col min="4867" max="4867" width="8.7109375" style="262" customWidth="1"/>
    <col min="4868" max="4871" width="9.7109375" style="262" customWidth="1"/>
    <col min="4872" max="4872" width="10.7109375" style="262" customWidth="1"/>
    <col min="4873" max="4875" width="9.7109375" style="262" customWidth="1"/>
    <col min="4876" max="4876" width="25.7109375" style="262" customWidth="1"/>
    <col min="4877" max="5120" width="9.140625" style="262"/>
    <col min="5121" max="5121" width="25.7109375" style="262" customWidth="1"/>
    <col min="5122" max="5122" width="13.140625" style="262" customWidth="1"/>
    <col min="5123" max="5123" width="8.7109375" style="262" customWidth="1"/>
    <col min="5124" max="5127" width="9.7109375" style="262" customWidth="1"/>
    <col min="5128" max="5128" width="10.7109375" style="262" customWidth="1"/>
    <col min="5129" max="5131" width="9.7109375" style="262" customWidth="1"/>
    <col min="5132" max="5132" width="25.7109375" style="262" customWidth="1"/>
    <col min="5133" max="5376" width="9.140625" style="262"/>
    <col min="5377" max="5377" width="25.7109375" style="262" customWidth="1"/>
    <col min="5378" max="5378" width="13.140625" style="262" customWidth="1"/>
    <col min="5379" max="5379" width="8.7109375" style="262" customWidth="1"/>
    <col min="5380" max="5383" width="9.7109375" style="262" customWidth="1"/>
    <col min="5384" max="5384" width="10.7109375" style="262" customWidth="1"/>
    <col min="5385" max="5387" width="9.7109375" style="262" customWidth="1"/>
    <col min="5388" max="5388" width="25.7109375" style="262" customWidth="1"/>
    <col min="5389" max="5632" width="9.140625" style="262"/>
    <col min="5633" max="5633" width="25.7109375" style="262" customWidth="1"/>
    <col min="5634" max="5634" width="13.140625" style="262" customWidth="1"/>
    <col min="5635" max="5635" width="8.7109375" style="262" customWidth="1"/>
    <col min="5636" max="5639" width="9.7109375" style="262" customWidth="1"/>
    <col min="5640" max="5640" width="10.7109375" style="262" customWidth="1"/>
    <col min="5641" max="5643" width="9.7109375" style="262" customWidth="1"/>
    <col min="5644" max="5644" width="25.7109375" style="262" customWidth="1"/>
    <col min="5645" max="5888" width="9.140625" style="262"/>
    <col min="5889" max="5889" width="25.7109375" style="262" customWidth="1"/>
    <col min="5890" max="5890" width="13.140625" style="262" customWidth="1"/>
    <col min="5891" max="5891" width="8.7109375" style="262" customWidth="1"/>
    <col min="5892" max="5895" width="9.7109375" style="262" customWidth="1"/>
    <col min="5896" max="5896" width="10.7109375" style="262" customWidth="1"/>
    <col min="5897" max="5899" width="9.7109375" style="262" customWidth="1"/>
    <col min="5900" max="5900" width="25.7109375" style="262" customWidth="1"/>
    <col min="5901" max="6144" width="9.140625" style="262"/>
    <col min="6145" max="6145" width="25.7109375" style="262" customWidth="1"/>
    <col min="6146" max="6146" width="13.140625" style="262" customWidth="1"/>
    <col min="6147" max="6147" width="8.7109375" style="262" customWidth="1"/>
    <col min="6148" max="6151" width="9.7109375" style="262" customWidth="1"/>
    <col min="6152" max="6152" width="10.7109375" style="262" customWidth="1"/>
    <col min="6153" max="6155" width="9.7109375" style="262" customWidth="1"/>
    <col min="6156" max="6156" width="25.7109375" style="262" customWidth="1"/>
    <col min="6157" max="6400" width="9.140625" style="262"/>
    <col min="6401" max="6401" width="25.7109375" style="262" customWidth="1"/>
    <col min="6402" max="6402" width="13.140625" style="262" customWidth="1"/>
    <col min="6403" max="6403" width="8.7109375" style="262" customWidth="1"/>
    <col min="6404" max="6407" width="9.7109375" style="262" customWidth="1"/>
    <col min="6408" max="6408" width="10.7109375" style="262" customWidth="1"/>
    <col min="6409" max="6411" width="9.7109375" style="262" customWidth="1"/>
    <col min="6412" max="6412" width="25.7109375" style="262" customWidth="1"/>
    <col min="6413" max="6656" width="9.140625" style="262"/>
    <col min="6657" max="6657" width="25.7109375" style="262" customWidth="1"/>
    <col min="6658" max="6658" width="13.140625" style="262" customWidth="1"/>
    <col min="6659" max="6659" width="8.7109375" style="262" customWidth="1"/>
    <col min="6660" max="6663" width="9.7109375" style="262" customWidth="1"/>
    <col min="6664" max="6664" width="10.7109375" style="262" customWidth="1"/>
    <col min="6665" max="6667" width="9.7109375" style="262" customWidth="1"/>
    <col min="6668" max="6668" width="25.7109375" style="262" customWidth="1"/>
    <col min="6669" max="6912" width="9.140625" style="262"/>
    <col min="6913" max="6913" width="25.7109375" style="262" customWidth="1"/>
    <col min="6914" max="6914" width="13.140625" style="262" customWidth="1"/>
    <col min="6915" max="6915" width="8.7109375" style="262" customWidth="1"/>
    <col min="6916" max="6919" width="9.7109375" style="262" customWidth="1"/>
    <col min="6920" max="6920" width="10.7109375" style="262" customWidth="1"/>
    <col min="6921" max="6923" width="9.7109375" style="262" customWidth="1"/>
    <col min="6924" max="6924" width="25.7109375" style="262" customWidth="1"/>
    <col min="6925" max="7168" width="9.140625" style="262"/>
    <col min="7169" max="7169" width="25.7109375" style="262" customWidth="1"/>
    <col min="7170" max="7170" width="13.140625" style="262" customWidth="1"/>
    <col min="7171" max="7171" width="8.7109375" style="262" customWidth="1"/>
    <col min="7172" max="7175" width="9.7109375" style="262" customWidth="1"/>
    <col min="7176" max="7176" width="10.7109375" style="262" customWidth="1"/>
    <col min="7177" max="7179" width="9.7109375" style="262" customWidth="1"/>
    <col min="7180" max="7180" width="25.7109375" style="262" customWidth="1"/>
    <col min="7181" max="7424" width="9.140625" style="262"/>
    <col min="7425" max="7425" width="25.7109375" style="262" customWidth="1"/>
    <col min="7426" max="7426" width="13.140625" style="262" customWidth="1"/>
    <col min="7427" max="7427" width="8.7109375" style="262" customWidth="1"/>
    <col min="7428" max="7431" width="9.7109375" style="262" customWidth="1"/>
    <col min="7432" max="7432" width="10.7109375" style="262" customWidth="1"/>
    <col min="7433" max="7435" width="9.7109375" style="262" customWidth="1"/>
    <col min="7436" max="7436" width="25.7109375" style="262" customWidth="1"/>
    <col min="7437" max="7680" width="9.140625" style="262"/>
    <col min="7681" max="7681" width="25.7109375" style="262" customWidth="1"/>
    <col min="7682" max="7682" width="13.140625" style="262" customWidth="1"/>
    <col min="7683" max="7683" width="8.7109375" style="262" customWidth="1"/>
    <col min="7684" max="7687" width="9.7109375" style="262" customWidth="1"/>
    <col min="7688" max="7688" width="10.7109375" style="262" customWidth="1"/>
    <col min="7689" max="7691" width="9.7109375" style="262" customWidth="1"/>
    <col min="7692" max="7692" width="25.7109375" style="262" customWidth="1"/>
    <col min="7693" max="7936" width="9.140625" style="262"/>
    <col min="7937" max="7937" width="25.7109375" style="262" customWidth="1"/>
    <col min="7938" max="7938" width="13.140625" style="262" customWidth="1"/>
    <col min="7939" max="7939" width="8.7109375" style="262" customWidth="1"/>
    <col min="7940" max="7943" width="9.7109375" style="262" customWidth="1"/>
    <col min="7944" max="7944" width="10.7109375" style="262" customWidth="1"/>
    <col min="7945" max="7947" width="9.7109375" style="262" customWidth="1"/>
    <col min="7948" max="7948" width="25.7109375" style="262" customWidth="1"/>
    <col min="7949" max="8192" width="9.140625" style="262"/>
    <col min="8193" max="8193" width="25.7109375" style="262" customWidth="1"/>
    <col min="8194" max="8194" width="13.140625" style="262" customWidth="1"/>
    <col min="8195" max="8195" width="8.7109375" style="262" customWidth="1"/>
    <col min="8196" max="8199" width="9.7109375" style="262" customWidth="1"/>
    <col min="8200" max="8200" width="10.7109375" style="262" customWidth="1"/>
    <col min="8201" max="8203" width="9.7109375" style="262" customWidth="1"/>
    <col min="8204" max="8204" width="25.7109375" style="262" customWidth="1"/>
    <col min="8205" max="8448" width="9.140625" style="262"/>
    <col min="8449" max="8449" width="25.7109375" style="262" customWidth="1"/>
    <col min="8450" max="8450" width="13.140625" style="262" customWidth="1"/>
    <col min="8451" max="8451" width="8.7109375" style="262" customWidth="1"/>
    <col min="8452" max="8455" width="9.7109375" style="262" customWidth="1"/>
    <col min="8456" max="8456" width="10.7109375" style="262" customWidth="1"/>
    <col min="8457" max="8459" width="9.7109375" style="262" customWidth="1"/>
    <col min="8460" max="8460" width="25.7109375" style="262" customWidth="1"/>
    <col min="8461" max="8704" width="9.140625" style="262"/>
    <col min="8705" max="8705" width="25.7109375" style="262" customWidth="1"/>
    <col min="8706" max="8706" width="13.140625" style="262" customWidth="1"/>
    <col min="8707" max="8707" width="8.7109375" style="262" customWidth="1"/>
    <col min="8708" max="8711" width="9.7109375" style="262" customWidth="1"/>
    <col min="8712" max="8712" width="10.7109375" style="262" customWidth="1"/>
    <col min="8713" max="8715" width="9.7109375" style="262" customWidth="1"/>
    <col min="8716" max="8716" width="25.7109375" style="262" customWidth="1"/>
    <col min="8717" max="8960" width="9.140625" style="262"/>
    <col min="8961" max="8961" width="25.7109375" style="262" customWidth="1"/>
    <col min="8962" max="8962" width="13.140625" style="262" customWidth="1"/>
    <col min="8963" max="8963" width="8.7109375" style="262" customWidth="1"/>
    <col min="8964" max="8967" width="9.7109375" style="262" customWidth="1"/>
    <col min="8968" max="8968" width="10.7109375" style="262" customWidth="1"/>
    <col min="8969" max="8971" width="9.7109375" style="262" customWidth="1"/>
    <col min="8972" max="8972" width="25.7109375" style="262" customWidth="1"/>
    <col min="8973" max="9216" width="9.140625" style="262"/>
    <col min="9217" max="9217" width="25.7109375" style="262" customWidth="1"/>
    <col min="9218" max="9218" width="13.140625" style="262" customWidth="1"/>
    <col min="9219" max="9219" width="8.7109375" style="262" customWidth="1"/>
    <col min="9220" max="9223" width="9.7109375" style="262" customWidth="1"/>
    <col min="9224" max="9224" width="10.7109375" style="262" customWidth="1"/>
    <col min="9225" max="9227" width="9.7109375" style="262" customWidth="1"/>
    <col min="9228" max="9228" width="25.7109375" style="262" customWidth="1"/>
    <col min="9229" max="9472" width="9.140625" style="262"/>
    <col min="9473" max="9473" width="25.7109375" style="262" customWidth="1"/>
    <col min="9474" max="9474" width="13.140625" style="262" customWidth="1"/>
    <col min="9475" max="9475" width="8.7109375" style="262" customWidth="1"/>
    <col min="9476" max="9479" width="9.7109375" style="262" customWidth="1"/>
    <col min="9480" max="9480" width="10.7109375" style="262" customWidth="1"/>
    <col min="9481" max="9483" width="9.7109375" style="262" customWidth="1"/>
    <col min="9484" max="9484" width="25.7109375" style="262" customWidth="1"/>
    <col min="9485" max="9728" width="9.140625" style="262"/>
    <col min="9729" max="9729" width="25.7109375" style="262" customWidth="1"/>
    <col min="9730" max="9730" width="13.140625" style="262" customWidth="1"/>
    <col min="9731" max="9731" width="8.7109375" style="262" customWidth="1"/>
    <col min="9732" max="9735" width="9.7109375" style="262" customWidth="1"/>
    <col min="9736" max="9736" width="10.7109375" style="262" customWidth="1"/>
    <col min="9737" max="9739" width="9.7109375" style="262" customWidth="1"/>
    <col min="9740" max="9740" width="25.7109375" style="262" customWidth="1"/>
    <col min="9741" max="9984" width="9.140625" style="262"/>
    <col min="9985" max="9985" width="25.7109375" style="262" customWidth="1"/>
    <col min="9986" max="9986" width="13.140625" style="262" customWidth="1"/>
    <col min="9987" max="9987" width="8.7109375" style="262" customWidth="1"/>
    <col min="9988" max="9991" width="9.7109375" style="262" customWidth="1"/>
    <col min="9992" max="9992" width="10.7109375" style="262" customWidth="1"/>
    <col min="9993" max="9995" width="9.7109375" style="262" customWidth="1"/>
    <col min="9996" max="9996" width="25.7109375" style="262" customWidth="1"/>
    <col min="9997" max="10240" width="9.140625" style="262"/>
    <col min="10241" max="10241" width="25.7109375" style="262" customWidth="1"/>
    <col min="10242" max="10242" width="13.140625" style="262" customWidth="1"/>
    <col min="10243" max="10243" width="8.7109375" style="262" customWidth="1"/>
    <col min="10244" max="10247" width="9.7109375" style="262" customWidth="1"/>
    <col min="10248" max="10248" width="10.7109375" style="262" customWidth="1"/>
    <col min="10249" max="10251" width="9.7109375" style="262" customWidth="1"/>
    <col min="10252" max="10252" width="25.7109375" style="262" customWidth="1"/>
    <col min="10253" max="10496" width="9.140625" style="262"/>
    <col min="10497" max="10497" width="25.7109375" style="262" customWidth="1"/>
    <col min="10498" max="10498" width="13.140625" style="262" customWidth="1"/>
    <col min="10499" max="10499" width="8.7109375" style="262" customWidth="1"/>
    <col min="10500" max="10503" width="9.7109375" style="262" customWidth="1"/>
    <col min="10504" max="10504" width="10.7109375" style="262" customWidth="1"/>
    <col min="10505" max="10507" width="9.7109375" style="262" customWidth="1"/>
    <col min="10508" max="10508" width="25.7109375" style="262" customWidth="1"/>
    <col min="10509" max="10752" width="9.140625" style="262"/>
    <col min="10753" max="10753" width="25.7109375" style="262" customWidth="1"/>
    <col min="10754" max="10754" width="13.140625" style="262" customWidth="1"/>
    <col min="10755" max="10755" width="8.7109375" style="262" customWidth="1"/>
    <col min="10756" max="10759" width="9.7109375" style="262" customWidth="1"/>
    <col min="10760" max="10760" width="10.7109375" style="262" customWidth="1"/>
    <col min="10761" max="10763" width="9.7109375" style="262" customWidth="1"/>
    <col min="10764" max="10764" width="25.7109375" style="262" customWidth="1"/>
    <col min="10765" max="11008" width="9.140625" style="262"/>
    <col min="11009" max="11009" width="25.7109375" style="262" customWidth="1"/>
    <col min="11010" max="11010" width="13.140625" style="262" customWidth="1"/>
    <col min="11011" max="11011" width="8.7109375" style="262" customWidth="1"/>
    <col min="11012" max="11015" width="9.7109375" style="262" customWidth="1"/>
    <col min="11016" max="11016" width="10.7109375" style="262" customWidth="1"/>
    <col min="11017" max="11019" width="9.7109375" style="262" customWidth="1"/>
    <col min="11020" max="11020" width="25.7109375" style="262" customWidth="1"/>
    <col min="11021" max="11264" width="9.140625" style="262"/>
    <col min="11265" max="11265" width="25.7109375" style="262" customWidth="1"/>
    <col min="11266" max="11266" width="13.140625" style="262" customWidth="1"/>
    <col min="11267" max="11267" width="8.7109375" style="262" customWidth="1"/>
    <col min="11268" max="11271" width="9.7109375" style="262" customWidth="1"/>
    <col min="11272" max="11272" width="10.7109375" style="262" customWidth="1"/>
    <col min="11273" max="11275" width="9.7109375" style="262" customWidth="1"/>
    <col min="11276" max="11276" width="25.7109375" style="262" customWidth="1"/>
    <col min="11277" max="11520" width="9.140625" style="262"/>
    <col min="11521" max="11521" width="25.7109375" style="262" customWidth="1"/>
    <col min="11522" max="11522" width="13.140625" style="262" customWidth="1"/>
    <col min="11523" max="11523" width="8.7109375" style="262" customWidth="1"/>
    <col min="11524" max="11527" width="9.7109375" style="262" customWidth="1"/>
    <col min="11528" max="11528" width="10.7109375" style="262" customWidth="1"/>
    <col min="11529" max="11531" width="9.7109375" style="262" customWidth="1"/>
    <col min="11532" max="11532" width="25.7109375" style="262" customWidth="1"/>
    <col min="11533" max="11776" width="9.140625" style="262"/>
    <col min="11777" max="11777" width="25.7109375" style="262" customWidth="1"/>
    <col min="11778" max="11778" width="13.140625" style="262" customWidth="1"/>
    <col min="11779" max="11779" width="8.7109375" style="262" customWidth="1"/>
    <col min="11780" max="11783" width="9.7109375" style="262" customWidth="1"/>
    <col min="11784" max="11784" width="10.7109375" style="262" customWidth="1"/>
    <col min="11785" max="11787" width="9.7109375" style="262" customWidth="1"/>
    <col min="11788" max="11788" width="25.7109375" style="262" customWidth="1"/>
    <col min="11789" max="12032" width="9.140625" style="262"/>
    <col min="12033" max="12033" width="25.7109375" style="262" customWidth="1"/>
    <col min="12034" max="12034" width="13.140625" style="262" customWidth="1"/>
    <col min="12035" max="12035" width="8.7109375" style="262" customWidth="1"/>
    <col min="12036" max="12039" width="9.7109375" style="262" customWidth="1"/>
    <col min="12040" max="12040" width="10.7109375" style="262" customWidth="1"/>
    <col min="12041" max="12043" width="9.7109375" style="262" customWidth="1"/>
    <col min="12044" max="12044" width="25.7109375" style="262" customWidth="1"/>
    <col min="12045" max="12288" width="9.140625" style="262"/>
    <col min="12289" max="12289" width="25.7109375" style="262" customWidth="1"/>
    <col min="12290" max="12290" width="13.140625" style="262" customWidth="1"/>
    <col min="12291" max="12291" width="8.7109375" style="262" customWidth="1"/>
    <col min="12292" max="12295" width="9.7109375" style="262" customWidth="1"/>
    <col min="12296" max="12296" width="10.7109375" style="262" customWidth="1"/>
    <col min="12297" max="12299" width="9.7109375" style="262" customWidth="1"/>
    <col min="12300" max="12300" width="25.7109375" style="262" customWidth="1"/>
    <col min="12301" max="12544" width="9.140625" style="262"/>
    <col min="12545" max="12545" width="25.7109375" style="262" customWidth="1"/>
    <col min="12546" max="12546" width="13.140625" style="262" customWidth="1"/>
    <col min="12547" max="12547" width="8.7109375" style="262" customWidth="1"/>
    <col min="12548" max="12551" width="9.7109375" style="262" customWidth="1"/>
    <col min="12552" max="12552" width="10.7109375" style="262" customWidth="1"/>
    <col min="12553" max="12555" width="9.7109375" style="262" customWidth="1"/>
    <col min="12556" max="12556" width="25.7109375" style="262" customWidth="1"/>
    <col min="12557" max="12800" width="9.140625" style="262"/>
    <col min="12801" max="12801" width="25.7109375" style="262" customWidth="1"/>
    <col min="12802" max="12802" width="13.140625" style="262" customWidth="1"/>
    <col min="12803" max="12803" width="8.7109375" style="262" customWidth="1"/>
    <col min="12804" max="12807" width="9.7109375" style="262" customWidth="1"/>
    <col min="12808" max="12808" width="10.7109375" style="262" customWidth="1"/>
    <col min="12809" max="12811" width="9.7109375" style="262" customWidth="1"/>
    <col min="12812" max="12812" width="25.7109375" style="262" customWidth="1"/>
    <col min="12813" max="13056" width="9.140625" style="262"/>
    <col min="13057" max="13057" width="25.7109375" style="262" customWidth="1"/>
    <col min="13058" max="13058" width="13.140625" style="262" customWidth="1"/>
    <col min="13059" max="13059" width="8.7109375" style="262" customWidth="1"/>
    <col min="13060" max="13063" width="9.7109375" style="262" customWidth="1"/>
    <col min="13064" max="13064" width="10.7109375" style="262" customWidth="1"/>
    <col min="13065" max="13067" width="9.7109375" style="262" customWidth="1"/>
    <col min="13068" max="13068" width="25.7109375" style="262" customWidth="1"/>
    <col min="13069" max="13312" width="9.140625" style="262"/>
    <col min="13313" max="13313" width="25.7109375" style="262" customWidth="1"/>
    <col min="13314" max="13314" width="13.140625" style="262" customWidth="1"/>
    <col min="13315" max="13315" width="8.7109375" style="262" customWidth="1"/>
    <col min="13316" max="13319" width="9.7109375" style="262" customWidth="1"/>
    <col min="13320" max="13320" width="10.7109375" style="262" customWidth="1"/>
    <col min="13321" max="13323" width="9.7109375" style="262" customWidth="1"/>
    <col min="13324" max="13324" width="25.7109375" style="262" customWidth="1"/>
    <col min="13325" max="13568" width="9.140625" style="262"/>
    <col min="13569" max="13569" width="25.7109375" style="262" customWidth="1"/>
    <col min="13570" max="13570" width="13.140625" style="262" customWidth="1"/>
    <col min="13571" max="13571" width="8.7109375" style="262" customWidth="1"/>
    <col min="13572" max="13575" width="9.7109375" style="262" customWidth="1"/>
    <col min="13576" max="13576" width="10.7109375" style="262" customWidth="1"/>
    <col min="13577" max="13579" width="9.7109375" style="262" customWidth="1"/>
    <col min="13580" max="13580" width="25.7109375" style="262" customWidth="1"/>
    <col min="13581" max="13824" width="9.140625" style="262"/>
    <col min="13825" max="13825" width="25.7109375" style="262" customWidth="1"/>
    <col min="13826" max="13826" width="13.140625" style="262" customWidth="1"/>
    <col min="13827" max="13827" width="8.7109375" style="262" customWidth="1"/>
    <col min="13828" max="13831" width="9.7109375" style="262" customWidth="1"/>
    <col min="13832" max="13832" width="10.7109375" style="262" customWidth="1"/>
    <col min="13833" max="13835" width="9.7109375" style="262" customWidth="1"/>
    <col min="13836" max="13836" width="25.7109375" style="262" customWidth="1"/>
    <col min="13837" max="14080" width="9.140625" style="262"/>
    <col min="14081" max="14081" width="25.7109375" style="262" customWidth="1"/>
    <col min="14082" max="14082" width="13.140625" style="262" customWidth="1"/>
    <col min="14083" max="14083" width="8.7109375" style="262" customWidth="1"/>
    <col min="14084" max="14087" width="9.7109375" style="262" customWidth="1"/>
    <col min="14088" max="14088" width="10.7109375" style="262" customWidth="1"/>
    <col min="14089" max="14091" width="9.7109375" style="262" customWidth="1"/>
    <col min="14092" max="14092" width="25.7109375" style="262" customWidth="1"/>
    <col min="14093" max="14336" width="9.140625" style="262"/>
    <col min="14337" max="14337" width="25.7109375" style="262" customWidth="1"/>
    <col min="14338" max="14338" width="13.140625" style="262" customWidth="1"/>
    <col min="14339" max="14339" width="8.7109375" style="262" customWidth="1"/>
    <col min="14340" max="14343" width="9.7109375" style="262" customWidth="1"/>
    <col min="14344" max="14344" width="10.7109375" style="262" customWidth="1"/>
    <col min="14345" max="14347" width="9.7109375" style="262" customWidth="1"/>
    <col min="14348" max="14348" width="25.7109375" style="262" customWidth="1"/>
    <col min="14349" max="14592" width="9.140625" style="262"/>
    <col min="14593" max="14593" width="25.7109375" style="262" customWidth="1"/>
    <col min="14594" max="14594" width="13.140625" style="262" customWidth="1"/>
    <col min="14595" max="14595" width="8.7109375" style="262" customWidth="1"/>
    <col min="14596" max="14599" width="9.7109375" style="262" customWidth="1"/>
    <col min="14600" max="14600" width="10.7109375" style="262" customWidth="1"/>
    <col min="14601" max="14603" width="9.7109375" style="262" customWidth="1"/>
    <col min="14604" max="14604" width="25.7109375" style="262" customWidth="1"/>
    <col min="14605" max="14848" width="9.140625" style="262"/>
    <col min="14849" max="14849" width="25.7109375" style="262" customWidth="1"/>
    <col min="14850" max="14850" width="13.140625" style="262" customWidth="1"/>
    <col min="14851" max="14851" width="8.7109375" style="262" customWidth="1"/>
    <col min="14852" max="14855" width="9.7109375" style="262" customWidth="1"/>
    <col min="14856" max="14856" width="10.7109375" style="262" customWidth="1"/>
    <col min="14857" max="14859" width="9.7109375" style="262" customWidth="1"/>
    <col min="14860" max="14860" width="25.7109375" style="262" customWidth="1"/>
    <col min="14861" max="15104" width="9.140625" style="262"/>
    <col min="15105" max="15105" width="25.7109375" style="262" customWidth="1"/>
    <col min="15106" max="15106" width="13.140625" style="262" customWidth="1"/>
    <col min="15107" max="15107" width="8.7109375" style="262" customWidth="1"/>
    <col min="15108" max="15111" width="9.7109375" style="262" customWidth="1"/>
    <col min="15112" max="15112" width="10.7109375" style="262" customWidth="1"/>
    <col min="15113" max="15115" width="9.7109375" style="262" customWidth="1"/>
    <col min="15116" max="15116" width="25.7109375" style="262" customWidth="1"/>
    <col min="15117" max="15360" width="9.140625" style="262"/>
    <col min="15361" max="15361" width="25.7109375" style="262" customWidth="1"/>
    <col min="15362" max="15362" width="13.140625" style="262" customWidth="1"/>
    <col min="15363" max="15363" width="8.7109375" style="262" customWidth="1"/>
    <col min="15364" max="15367" width="9.7109375" style="262" customWidth="1"/>
    <col min="15368" max="15368" width="10.7109375" style="262" customWidth="1"/>
    <col min="15369" max="15371" width="9.7109375" style="262" customWidth="1"/>
    <col min="15372" max="15372" width="25.7109375" style="262" customWidth="1"/>
    <col min="15373" max="15616" width="9.140625" style="262"/>
    <col min="15617" max="15617" width="25.7109375" style="262" customWidth="1"/>
    <col min="15618" max="15618" width="13.140625" style="262" customWidth="1"/>
    <col min="15619" max="15619" width="8.7109375" style="262" customWidth="1"/>
    <col min="15620" max="15623" width="9.7109375" style="262" customWidth="1"/>
    <col min="15624" max="15624" width="10.7109375" style="262" customWidth="1"/>
    <col min="15625" max="15627" width="9.7109375" style="262" customWidth="1"/>
    <col min="15628" max="15628" width="25.7109375" style="262" customWidth="1"/>
    <col min="15629" max="15872" width="9.140625" style="262"/>
    <col min="15873" max="15873" width="25.7109375" style="262" customWidth="1"/>
    <col min="15874" max="15874" width="13.140625" style="262" customWidth="1"/>
    <col min="15875" max="15875" width="8.7109375" style="262" customWidth="1"/>
    <col min="15876" max="15879" width="9.7109375" style="262" customWidth="1"/>
    <col min="15880" max="15880" width="10.7109375" style="262" customWidth="1"/>
    <col min="15881" max="15883" width="9.7109375" style="262" customWidth="1"/>
    <col min="15884" max="15884" width="25.7109375" style="262" customWidth="1"/>
    <col min="15885" max="16128" width="9.140625" style="262"/>
    <col min="16129" max="16129" width="25.7109375" style="262" customWidth="1"/>
    <col min="16130" max="16130" width="13.140625" style="262" customWidth="1"/>
    <col min="16131" max="16131" width="8.7109375" style="262" customWidth="1"/>
    <col min="16132" max="16135" width="9.7109375" style="262" customWidth="1"/>
    <col min="16136" max="16136" width="10.7109375" style="262" customWidth="1"/>
    <col min="16137" max="16139" width="9.7109375" style="262" customWidth="1"/>
    <col min="16140" max="16140" width="25.7109375" style="262" customWidth="1"/>
    <col min="16141" max="16384" width="9.140625" style="262"/>
  </cols>
  <sheetData>
    <row r="1" spans="1:242" ht="20.25">
      <c r="A1" s="1250" t="s">
        <v>908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309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2016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523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15.75">
      <c r="A5" s="672" t="s">
        <v>310</v>
      </c>
      <c r="B5" s="689"/>
      <c r="C5" s="689"/>
      <c r="D5" s="689"/>
      <c r="E5" s="689"/>
      <c r="F5" s="689"/>
      <c r="G5" s="689"/>
      <c r="H5" s="689"/>
      <c r="I5" s="690"/>
      <c r="J5" s="689"/>
      <c r="K5" s="689"/>
      <c r="L5" s="665" t="s">
        <v>311</v>
      </c>
    </row>
    <row r="6" spans="1:242" ht="28.5" customHeight="1" thickBot="1">
      <c r="A6" s="1193" t="s">
        <v>312</v>
      </c>
      <c r="B6" s="1253" t="s">
        <v>630</v>
      </c>
      <c r="C6" s="1255" t="s">
        <v>541</v>
      </c>
      <c r="D6" s="1255"/>
      <c r="E6" s="1255"/>
      <c r="F6" s="1255"/>
      <c r="G6" s="1255"/>
      <c r="H6" s="1255"/>
      <c r="I6" s="1255"/>
      <c r="J6" s="1255"/>
      <c r="K6" s="1255"/>
      <c r="L6" s="1244" t="s">
        <v>313</v>
      </c>
    </row>
    <row r="7" spans="1:242" ht="57.75" customHeight="1" thickTop="1">
      <c r="A7" s="1194"/>
      <c r="B7" s="1254"/>
      <c r="C7" s="691" t="s">
        <v>631</v>
      </c>
      <c r="D7" s="51" t="s">
        <v>533</v>
      </c>
      <c r="E7" s="222" t="s">
        <v>534</v>
      </c>
      <c r="F7" s="222" t="s">
        <v>535</v>
      </c>
      <c r="G7" s="222" t="s">
        <v>536</v>
      </c>
      <c r="H7" s="222" t="s">
        <v>537</v>
      </c>
      <c r="I7" s="222" t="s">
        <v>538</v>
      </c>
      <c r="J7" s="222" t="s">
        <v>539</v>
      </c>
      <c r="K7" s="222" t="s">
        <v>540</v>
      </c>
      <c r="L7" s="1245"/>
    </row>
    <row r="8" spans="1:242" ht="24.95" customHeight="1" thickBot="1">
      <c r="A8" s="378" t="s">
        <v>314</v>
      </c>
      <c r="B8" s="480">
        <f>C8/$C$16%</f>
        <v>2.2297808012093729</v>
      </c>
      <c r="C8" s="450">
        <f t="shared" ref="C8:C15" si="0">SUM(D8:K8)</f>
        <v>177</v>
      </c>
      <c r="D8" s="451">
        <v>0</v>
      </c>
      <c r="E8" s="451">
        <v>16</v>
      </c>
      <c r="F8" s="451">
        <v>7</v>
      </c>
      <c r="G8" s="451">
        <v>54</v>
      </c>
      <c r="H8" s="451">
        <v>37</v>
      </c>
      <c r="I8" s="451">
        <v>31</v>
      </c>
      <c r="J8" s="451">
        <v>0</v>
      </c>
      <c r="K8" s="451">
        <v>32</v>
      </c>
      <c r="L8" s="135" t="s">
        <v>315</v>
      </c>
    </row>
    <row r="9" spans="1:242" ht="24.95" customHeight="1" thickTop="1" thickBot="1">
      <c r="A9" s="379" t="s">
        <v>316</v>
      </c>
      <c r="B9" s="481">
        <f t="shared" ref="B9:B15" si="1">C9/$C$16%</f>
        <v>0</v>
      </c>
      <c r="C9" s="454">
        <f t="shared" si="0"/>
        <v>0</v>
      </c>
      <c r="D9" s="455">
        <v>0</v>
      </c>
      <c r="E9" s="455">
        <v>0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455">
        <v>0</v>
      </c>
      <c r="L9" s="134" t="s">
        <v>317</v>
      </c>
    </row>
    <row r="10" spans="1:242" ht="24.95" customHeight="1" thickTop="1" thickBot="1">
      <c r="A10" s="380" t="s">
        <v>114</v>
      </c>
      <c r="B10" s="482">
        <f t="shared" si="1"/>
        <v>3.9052658100277151</v>
      </c>
      <c r="C10" s="452">
        <f t="shared" si="0"/>
        <v>310</v>
      </c>
      <c r="D10" s="453">
        <v>0</v>
      </c>
      <c r="E10" s="453">
        <v>36</v>
      </c>
      <c r="F10" s="453">
        <v>13</v>
      </c>
      <c r="G10" s="453">
        <v>114</v>
      </c>
      <c r="H10" s="453">
        <v>58</v>
      </c>
      <c r="I10" s="453">
        <v>79</v>
      </c>
      <c r="J10" s="453">
        <v>0</v>
      </c>
      <c r="K10" s="453">
        <v>10</v>
      </c>
      <c r="L10" s="133" t="s">
        <v>318</v>
      </c>
    </row>
    <row r="11" spans="1:242" ht="24.95" customHeight="1" thickTop="1" thickBot="1">
      <c r="A11" s="379" t="s">
        <v>115</v>
      </c>
      <c r="B11" s="481">
        <f t="shared" si="1"/>
        <v>7.4829931972789119</v>
      </c>
      <c r="C11" s="454">
        <f t="shared" si="0"/>
        <v>594</v>
      </c>
      <c r="D11" s="455">
        <v>1</v>
      </c>
      <c r="E11" s="455">
        <v>97</v>
      </c>
      <c r="F11" s="455">
        <v>13</v>
      </c>
      <c r="G11" s="455">
        <v>285</v>
      </c>
      <c r="H11" s="455">
        <v>134</v>
      </c>
      <c r="I11" s="455">
        <v>54</v>
      </c>
      <c r="J11" s="455">
        <v>0</v>
      </c>
      <c r="K11" s="455">
        <v>10</v>
      </c>
      <c r="L11" s="134" t="s">
        <v>319</v>
      </c>
    </row>
    <row r="12" spans="1:242" ht="24.95" customHeight="1" thickTop="1" thickBot="1">
      <c r="A12" s="380" t="s">
        <v>116</v>
      </c>
      <c r="B12" s="482">
        <f t="shared" si="1"/>
        <v>45.553036029226512</v>
      </c>
      <c r="C12" s="452">
        <f t="shared" si="0"/>
        <v>3616</v>
      </c>
      <c r="D12" s="453">
        <v>1</v>
      </c>
      <c r="E12" s="453">
        <v>1020</v>
      </c>
      <c r="F12" s="453">
        <v>178</v>
      </c>
      <c r="G12" s="453">
        <v>1853</v>
      </c>
      <c r="H12" s="453">
        <v>331</v>
      </c>
      <c r="I12" s="453">
        <v>213</v>
      </c>
      <c r="J12" s="453">
        <v>0</v>
      </c>
      <c r="K12" s="453">
        <v>20</v>
      </c>
      <c r="L12" s="133" t="s">
        <v>320</v>
      </c>
    </row>
    <row r="13" spans="1:242" ht="24.95" customHeight="1" thickTop="1" thickBot="1">
      <c r="A13" s="379" t="s">
        <v>321</v>
      </c>
      <c r="B13" s="481">
        <f t="shared" si="1"/>
        <v>2.6958931720836485</v>
      </c>
      <c r="C13" s="454">
        <f t="shared" si="0"/>
        <v>214</v>
      </c>
      <c r="D13" s="455">
        <v>0</v>
      </c>
      <c r="E13" s="455">
        <v>76</v>
      </c>
      <c r="F13" s="455">
        <v>38</v>
      </c>
      <c r="G13" s="455">
        <v>81</v>
      </c>
      <c r="H13" s="455">
        <v>11</v>
      </c>
      <c r="I13" s="455">
        <v>6</v>
      </c>
      <c r="J13" s="455">
        <v>0</v>
      </c>
      <c r="K13" s="455">
        <v>2</v>
      </c>
      <c r="L13" s="134" t="s">
        <v>322</v>
      </c>
    </row>
    <row r="14" spans="1:242" ht="24.95" customHeight="1" thickTop="1" thickBot="1">
      <c r="A14" s="380" t="s">
        <v>323</v>
      </c>
      <c r="B14" s="482">
        <f t="shared" si="1"/>
        <v>38.082640463592845</v>
      </c>
      <c r="C14" s="452">
        <f t="shared" si="0"/>
        <v>3023</v>
      </c>
      <c r="D14" s="453">
        <v>1</v>
      </c>
      <c r="E14" s="453">
        <v>1762</v>
      </c>
      <c r="F14" s="453">
        <v>163</v>
      </c>
      <c r="G14" s="453">
        <v>875</v>
      </c>
      <c r="H14" s="453">
        <v>154</v>
      </c>
      <c r="I14" s="453">
        <v>62</v>
      </c>
      <c r="J14" s="453">
        <v>0</v>
      </c>
      <c r="K14" s="453">
        <v>6</v>
      </c>
      <c r="L14" s="133" t="s">
        <v>324</v>
      </c>
    </row>
    <row r="15" spans="1:242" ht="24.95" customHeight="1" thickTop="1">
      <c r="A15" s="383" t="s">
        <v>275</v>
      </c>
      <c r="B15" s="483">
        <f t="shared" si="1"/>
        <v>5.0390526581002772E-2</v>
      </c>
      <c r="C15" s="457">
        <f t="shared" si="0"/>
        <v>4</v>
      </c>
      <c r="D15" s="487">
        <v>0</v>
      </c>
      <c r="E15" s="487">
        <v>1</v>
      </c>
      <c r="F15" s="487">
        <v>0</v>
      </c>
      <c r="G15" s="487">
        <v>1</v>
      </c>
      <c r="H15" s="487">
        <v>1</v>
      </c>
      <c r="I15" s="487">
        <v>1</v>
      </c>
      <c r="J15" s="487">
        <v>0</v>
      </c>
      <c r="K15" s="487">
        <v>0</v>
      </c>
      <c r="L15" s="137" t="s">
        <v>108</v>
      </c>
    </row>
    <row r="16" spans="1:242" ht="30" customHeight="1" thickBot="1">
      <c r="A16" s="139" t="s">
        <v>66</v>
      </c>
      <c r="B16" s="244">
        <f t="shared" ref="B16:J16" si="2">SUM(B8:B15)</f>
        <v>100</v>
      </c>
      <c r="C16" s="488">
        <f t="shared" si="2"/>
        <v>7938</v>
      </c>
      <c r="D16" s="489">
        <f t="shared" si="2"/>
        <v>3</v>
      </c>
      <c r="E16" s="489">
        <f t="shared" si="2"/>
        <v>3008</v>
      </c>
      <c r="F16" s="489">
        <f t="shared" si="2"/>
        <v>412</v>
      </c>
      <c r="G16" s="489">
        <f t="shared" si="2"/>
        <v>3263</v>
      </c>
      <c r="H16" s="489">
        <f t="shared" si="2"/>
        <v>726</v>
      </c>
      <c r="I16" s="489">
        <f t="shared" si="2"/>
        <v>446</v>
      </c>
      <c r="J16" s="489">
        <f t="shared" si="2"/>
        <v>0</v>
      </c>
      <c r="K16" s="489">
        <f>SUM(K8:K15)</f>
        <v>80</v>
      </c>
      <c r="L16" s="223" t="s">
        <v>67</v>
      </c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  <c r="BV16" s="263"/>
      <c r="BW16" s="263"/>
      <c r="BX16" s="263"/>
      <c r="BY16" s="263"/>
      <c r="BZ16" s="263"/>
      <c r="CA16" s="263"/>
      <c r="CB16" s="263"/>
      <c r="CC16" s="263"/>
      <c r="CD16" s="263"/>
      <c r="CE16" s="263"/>
      <c r="CF16" s="263"/>
      <c r="CG16" s="263"/>
      <c r="CH16" s="263"/>
      <c r="CI16" s="263"/>
      <c r="CJ16" s="263"/>
      <c r="CK16" s="263"/>
      <c r="CL16" s="263"/>
      <c r="CM16" s="263"/>
      <c r="CN16" s="263"/>
      <c r="CO16" s="263"/>
      <c r="CP16" s="263"/>
      <c r="CQ16" s="263"/>
      <c r="CR16" s="263"/>
      <c r="CS16" s="263"/>
      <c r="CT16" s="263"/>
      <c r="CU16" s="263"/>
      <c r="CV16" s="263"/>
      <c r="CW16" s="263"/>
      <c r="CX16" s="263"/>
      <c r="CY16" s="263"/>
      <c r="CZ16" s="263"/>
      <c r="DA16" s="263"/>
      <c r="DB16" s="263"/>
      <c r="DC16" s="263"/>
      <c r="DD16" s="263"/>
      <c r="DE16" s="263"/>
      <c r="DF16" s="263"/>
      <c r="DG16" s="263"/>
      <c r="DH16" s="263"/>
      <c r="DI16" s="263"/>
      <c r="DJ16" s="263"/>
      <c r="DK16" s="263"/>
      <c r="DL16" s="263"/>
      <c r="DM16" s="263"/>
      <c r="DN16" s="263"/>
      <c r="DO16" s="263"/>
      <c r="DP16" s="263"/>
      <c r="DQ16" s="263"/>
      <c r="DR16" s="263"/>
      <c r="DS16" s="263"/>
      <c r="DT16" s="263"/>
      <c r="DU16" s="263"/>
      <c r="DV16" s="263"/>
      <c r="DW16" s="263"/>
      <c r="DX16" s="263"/>
      <c r="DY16" s="263"/>
      <c r="DZ16" s="263"/>
      <c r="EA16" s="263"/>
      <c r="EB16" s="263"/>
      <c r="EC16" s="263"/>
      <c r="ED16" s="263"/>
      <c r="EE16" s="263"/>
      <c r="EF16" s="263"/>
      <c r="EG16" s="263"/>
      <c r="EH16" s="263"/>
      <c r="EI16" s="263"/>
      <c r="EJ16" s="263"/>
      <c r="EK16" s="263"/>
      <c r="EL16" s="263"/>
      <c r="EM16" s="263"/>
      <c r="EN16" s="263"/>
      <c r="EO16" s="263"/>
      <c r="EP16" s="263"/>
      <c r="EQ16" s="263"/>
      <c r="ER16" s="263"/>
      <c r="ES16" s="263"/>
      <c r="ET16" s="263"/>
      <c r="EU16" s="263"/>
      <c r="EV16" s="263"/>
      <c r="EW16" s="263"/>
      <c r="EX16" s="263"/>
      <c r="EY16" s="263"/>
      <c r="EZ16" s="263"/>
      <c r="FA16" s="263"/>
      <c r="FB16" s="263"/>
      <c r="FC16" s="263"/>
      <c r="FD16" s="263"/>
      <c r="FE16" s="263"/>
      <c r="FF16" s="263"/>
      <c r="FG16" s="263"/>
      <c r="FH16" s="263"/>
      <c r="FI16" s="263"/>
      <c r="FJ16" s="263"/>
      <c r="FK16" s="263"/>
      <c r="FL16" s="263"/>
      <c r="FM16" s="263"/>
      <c r="FN16" s="263"/>
      <c r="FO16" s="263"/>
      <c r="FP16" s="263"/>
      <c r="FQ16" s="263"/>
      <c r="FR16" s="263"/>
      <c r="FS16" s="263"/>
      <c r="FT16" s="263"/>
      <c r="FU16" s="263"/>
      <c r="FV16" s="263"/>
      <c r="FW16" s="263"/>
      <c r="FX16" s="263"/>
      <c r="FY16" s="263"/>
      <c r="FZ16" s="263"/>
      <c r="GA16" s="263"/>
      <c r="GB16" s="263"/>
      <c r="GC16" s="263"/>
      <c r="GD16" s="263"/>
      <c r="GE16" s="263"/>
      <c r="GF16" s="263"/>
      <c r="GG16" s="263"/>
      <c r="GH16" s="263"/>
      <c r="GI16" s="263"/>
      <c r="GJ16" s="263"/>
      <c r="GK16" s="263"/>
      <c r="GL16" s="263"/>
      <c r="GM16" s="263"/>
      <c r="GN16" s="263"/>
      <c r="GO16" s="263"/>
      <c r="GP16" s="263"/>
      <c r="GQ16" s="263"/>
      <c r="GR16" s="263"/>
      <c r="GS16" s="263"/>
      <c r="GT16" s="263"/>
      <c r="GU16" s="263"/>
      <c r="GV16" s="263"/>
      <c r="GW16" s="263"/>
      <c r="GX16" s="263"/>
      <c r="GY16" s="263"/>
      <c r="GZ16" s="263"/>
      <c r="HA16" s="263"/>
      <c r="HB16" s="263"/>
      <c r="HC16" s="263"/>
      <c r="HD16" s="263"/>
      <c r="HE16" s="263"/>
      <c r="HF16" s="263"/>
      <c r="HG16" s="263"/>
      <c r="HH16" s="263"/>
      <c r="HI16" s="263"/>
      <c r="HJ16" s="263"/>
      <c r="HK16" s="263"/>
      <c r="HL16" s="263"/>
      <c r="HM16" s="263"/>
      <c r="HN16" s="263"/>
      <c r="HO16" s="263"/>
      <c r="HP16" s="263"/>
      <c r="HQ16" s="263"/>
      <c r="HR16" s="263"/>
      <c r="HS16" s="263"/>
      <c r="HT16" s="263"/>
      <c r="HU16" s="263"/>
      <c r="HV16" s="263"/>
      <c r="HW16" s="263"/>
      <c r="HX16" s="263"/>
      <c r="HY16" s="263"/>
      <c r="HZ16" s="263"/>
      <c r="IA16" s="263"/>
      <c r="IB16" s="263"/>
      <c r="IC16" s="263"/>
      <c r="ID16" s="263"/>
      <c r="IE16" s="263"/>
      <c r="IF16" s="263"/>
      <c r="IG16" s="263"/>
      <c r="IH16" s="263"/>
    </row>
    <row r="17" spans="1:242" ht="30" customHeight="1" thickTop="1">
      <c r="A17" s="365" t="s">
        <v>325</v>
      </c>
      <c r="B17" s="484"/>
      <c r="C17" s="485">
        <f>SUM(D17:K17)</f>
        <v>100.00000000000001</v>
      </c>
      <c r="D17" s="486">
        <f t="shared" ref="D17:J17" si="3">D16/$C$16%</f>
        <v>3.779289493575208E-2</v>
      </c>
      <c r="E17" s="486">
        <f t="shared" si="3"/>
        <v>37.893675988914083</v>
      </c>
      <c r="F17" s="486">
        <f t="shared" si="3"/>
        <v>5.1902242378432861</v>
      </c>
      <c r="G17" s="486">
        <f t="shared" si="3"/>
        <v>41.106072058453016</v>
      </c>
      <c r="H17" s="486">
        <f t="shared" si="3"/>
        <v>9.1458805744520042</v>
      </c>
      <c r="I17" s="486">
        <f t="shared" si="3"/>
        <v>5.6185437137818095</v>
      </c>
      <c r="J17" s="486">
        <f t="shared" si="3"/>
        <v>0</v>
      </c>
      <c r="K17" s="486">
        <f>K16/$C$16%</f>
        <v>1.0078105316200554</v>
      </c>
      <c r="L17" s="136" t="s">
        <v>326</v>
      </c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  <c r="GZ17" s="263"/>
      <c r="HA17" s="263"/>
      <c r="HB17" s="263"/>
      <c r="HC17" s="263"/>
      <c r="HD17" s="263"/>
      <c r="HE17" s="263"/>
      <c r="HF17" s="263"/>
      <c r="HG17" s="263"/>
      <c r="HH17" s="263"/>
      <c r="HI17" s="263"/>
      <c r="HJ17" s="263"/>
      <c r="HK17" s="263"/>
      <c r="HL17" s="263"/>
      <c r="HM17" s="263"/>
      <c r="HN17" s="263"/>
      <c r="HO17" s="263"/>
      <c r="HP17" s="263"/>
      <c r="HQ17" s="263"/>
      <c r="HR17" s="263"/>
      <c r="HS17" s="263"/>
      <c r="HT17" s="263"/>
      <c r="HU17" s="263"/>
      <c r="HV17" s="263"/>
      <c r="HW17" s="263"/>
      <c r="HX17" s="263"/>
      <c r="HY17" s="263"/>
      <c r="HZ17" s="263"/>
      <c r="IA17" s="263"/>
      <c r="IB17" s="263"/>
      <c r="IC17" s="263"/>
      <c r="ID17" s="263"/>
      <c r="IE17" s="263"/>
      <c r="IF17" s="263"/>
      <c r="IG17" s="263"/>
      <c r="IH17" s="26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topLeftCell="A10" zoomScaleNormal="100" workbookViewId="0">
      <selection activeCell="M3" sqref="M3"/>
    </sheetView>
  </sheetViews>
  <sheetFormatPr defaultRowHeight="1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262"/>
    <col min="257" max="257" width="25.7109375" style="262" customWidth="1"/>
    <col min="258" max="258" width="13.140625" style="262" customWidth="1"/>
    <col min="259" max="259" width="8.7109375" style="262" customWidth="1"/>
    <col min="260" max="263" width="9.7109375" style="262" customWidth="1"/>
    <col min="264" max="264" width="10.7109375" style="262" customWidth="1"/>
    <col min="265" max="267" width="9.7109375" style="262" customWidth="1"/>
    <col min="268" max="268" width="25.7109375" style="262" customWidth="1"/>
    <col min="269" max="512" width="9.140625" style="262"/>
    <col min="513" max="513" width="25.7109375" style="262" customWidth="1"/>
    <col min="514" max="514" width="13.140625" style="262" customWidth="1"/>
    <col min="515" max="515" width="8.7109375" style="262" customWidth="1"/>
    <col min="516" max="519" width="9.7109375" style="262" customWidth="1"/>
    <col min="520" max="520" width="10.7109375" style="262" customWidth="1"/>
    <col min="521" max="523" width="9.7109375" style="262" customWidth="1"/>
    <col min="524" max="524" width="25.7109375" style="262" customWidth="1"/>
    <col min="525" max="768" width="9.140625" style="262"/>
    <col min="769" max="769" width="25.7109375" style="262" customWidth="1"/>
    <col min="770" max="770" width="13.140625" style="262" customWidth="1"/>
    <col min="771" max="771" width="8.7109375" style="262" customWidth="1"/>
    <col min="772" max="775" width="9.7109375" style="262" customWidth="1"/>
    <col min="776" max="776" width="10.7109375" style="262" customWidth="1"/>
    <col min="777" max="779" width="9.7109375" style="262" customWidth="1"/>
    <col min="780" max="780" width="25.7109375" style="262" customWidth="1"/>
    <col min="781" max="1024" width="9.140625" style="262"/>
    <col min="1025" max="1025" width="25.7109375" style="262" customWidth="1"/>
    <col min="1026" max="1026" width="13.140625" style="262" customWidth="1"/>
    <col min="1027" max="1027" width="8.7109375" style="262" customWidth="1"/>
    <col min="1028" max="1031" width="9.7109375" style="262" customWidth="1"/>
    <col min="1032" max="1032" width="10.7109375" style="262" customWidth="1"/>
    <col min="1033" max="1035" width="9.7109375" style="262" customWidth="1"/>
    <col min="1036" max="1036" width="25.7109375" style="262" customWidth="1"/>
    <col min="1037" max="1280" width="9.140625" style="262"/>
    <col min="1281" max="1281" width="25.7109375" style="262" customWidth="1"/>
    <col min="1282" max="1282" width="13.140625" style="262" customWidth="1"/>
    <col min="1283" max="1283" width="8.7109375" style="262" customWidth="1"/>
    <col min="1284" max="1287" width="9.7109375" style="262" customWidth="1"/>
    <col min="1288" max="1288" width="10.7109375" style="262" customWidth="1"/>
    <col min="1289" max="1291" width="9.7109375" style="262" customWidth="1"/>
    <col min="1292" max="1292" width="25.7109375" style="262" customWidth="1"/>
    <col min="1293" max="1536" width="9.140625" style="262"/>
    <col min="1537" max="1537" width="25.7109375" style="262" customWidth="1"/>
    <col min="1538" max="1538" width="13.140625" style="262" customWidth="1"/>
    <col min="1539" max="1539" width="8.7109375" style="262" customWidth="1"/>
    <col min="1540" max="1543" width="9.7109375" style="262" customWidth="1"/>
    <col min="1544" max="1544" width="10.7109375" style="262" customWidth="1"/>
    <col min="1545" max="1547" width="9.7109375" style="262" customWidth="1"/>
    <col min="1548" max="1548" width="25.7109375" style="262" customWidth="1"/>
    <col min="1549" max="1792" width="9.140625" style="262"/>
    <col min="1793" max="1793" width="25.7109375" style="262" customWidth="1"/>
    <col min="1794" max="1794" width="13.140625" style="262" customWidth="1"/>
    <col min="1795" max="1795" width="8.7109375" style="262" customWidth="1"/>
    <col min="1796" max="1799" width="9.7109375" style="262" customWidth="1"/>
    <col min="1800" max="1800" width="10.7109375" style="262" customWidth="1"/>
    <col min="1801" max="1803" width="9.7109375" style="262" customWidth="1"/>
    <col min="1804" max="1804" width="25.7109375" style="262" customWidth="1"/>
    <col min="1805" max="2048" width="9.140625" style="262"/>
    <col min="2049" max="2049" width="25.7109375" style="262" customWidth="1"/>
    <col min="2050" max="2050" width="13.140625" style="262" customWidth="1"/>
    <col min="2051" max="2051" width="8.7109375" style="262" customWidth="1"/>
    <col min="2052" max="2055" width="9.7109375" style="262" customWidth="1"/>
    <col min="2056" max="2056" width="10.7109375" style="262" customWidth="1"/>
    <col min="2057" max="2059" width="9.7109375" style="262" customWidth="1"/>
    <col min="2060" max="2060" width="25.7109375" style="262" customWidth="1"/>
    <col min="2061" max="2304" width="9.140625" style="262"/>
    <col min="2305" max="2305" width="25.7109375" style="262" customWidth="1"/>
    <col min="2306" max="2306" width="13.140625" style="262" customWidth="1"/>
    <col min="2307" max="2307" width="8.7109375" style="262" customWidth="1"/>
    <col min="2308" max="2311" width="9.7109375" style="262" customWidth="1"/>
    <col min="2312" max="2312" width="10.7109375" style="262" customWidth="1"/>
    <col min="2313" max="2315" width="9.7109375" style="262" customWidth="1"/>
    <col min="2316" max="2316" width="25.7109375" style="262" customWidth="1"/>
    <col min="2317" max="2560" width="9.140625" style="262"/>
    <col min="2561" max="2561" width="25.7109375" style="262" customWidth="1"/>
    <col min="2562" max="2562" width="13.140625" style="262" customWidth="1"/>
    <col min="2563" max="2563" width="8.7109375" style="262" customWidth="1"/>
    <col min="2564" max="2567" width="9.7109375" style="262" customWidth="1"/>
    <col min="2568" max="2568" width="10.7109375" style="262" customWidth="1"/>
    <col min="2569" max="2571" width="9.7109375" style="262" customWidth="1"/>
    <col min="2572" max="2572" width="25.7109375" style="262" customWidth="1"/>
    <col min="2573" max="2816" width="9.140625" style="262"/>
    <col min="2817" max="2817" width="25.7109375" style="262" customWidth="1"/>
    <col min="2818" max="2818" width="13.140625" style="262" customWidth="1"/>
    <col min="2819" max="2819" width="8.7109375" style="262" customWidth="1"/>
    <col min="2820" max="2823" width="9.7109375" style="262" customWidth="1"/>
    <col min="2824" max="2824" width="10.7109375" style="262" customWidth="1"/>
    <col min="2825" max="2827" width="9.7109375" style="262" customWidth="1"/>
    <col min="2828" max="2828" width="25.7109375" style="262" customWidth="1"/>
    <col min="2829" max="3072" width="9.140625" style="262"/>
    <col min="3073" max="3073" width="25.7109375" style="262" customWidth="1"/>
    <col min="3074" max="3074" width="13.140625" style="262" customWidth="1"/>
    <col min="3075" max="3075" width="8.7109375" style="262" customWidth="1"/>
    <col min="3076" max="3079" width="9.7109375" style="262" customWidth="1"/>
    <col min="3080" max="3080" width="10.7109375" style="262" customWidth="1"/>
    <col min="3081" max="3083" width="9.7109375" style="262" customWidth="1"/>
    <col min="3084" max="3084" width="25.7109375" style="262" customWidth="1"/>
    <col min="3085" max="3328" width="9.140625" style="262"/>
    <col min="3329" max="3329" width="25.7109375" style="262" customWidth="1"/>
    <col min="3330" max="3330" width="13.140625" style="262" customWidth="1"/>
    <col min="3331" max="3331" width="8.7109375" style="262" customWidth="1"/>
    <col min="3332" max="3335" width="9.7109375" style="262" customWidth="1"/>
    <col min="3336" max="3336" width="10.7109375" style="262" customWidth="1"/>
    <col min="3337" max="3339" width="9.7109375" style="262" customWidth="1"/>
    <col min="3340" max="3340" width="25.7109375" style="262" customWidth="1"/>
    <col min="3341" max="3584" width="9.140625" style="262"/>
    <col min="3585" max="3585" width="25.7109375" style="262" customWidth="1"/>
    <col min="3586" max="3586" width="13.140625" style="262" customWidth="1"/>
    <col min="3587" max="3587" width="8.7109375" style="262" customWidth="1"/>
    <col min="3588" max="3591" width="9.7109375" style="262" customWidth="1"/>
    <col min="3592" max="3592" width="10.7109375" style="262" customWidth="1"/>
    <col min="3593" max="3595" width="9.7109375" style="262" customWidth="1"/>
    <col min="3596" max="3596" width="25.7109375" style="262" customWidth="1"/>
    <col min="3597" max="3840" width="9.140625" style="262"/>
    <col min="3841" max="3841" width="25.7109375" style="262" customWidth="1"/>
    <col min="3842" max="3842" width="13.140625" style="262" customWidth="1"/>
    <col min="3843" max="3843" width="8.7109375" style="262" customWidth="1"/>
    <col min="3844" max="3847" width="9.7109375" style="262" customWidth="1"/>
    <col min="3848" max="3848" width="10.7109375" style="262" customWidth="1"/>
    <col min="3849" max="3851" width="9.7109375" style="262" customWidth="1"/>
    <col min="3852" max="3852" width="25.7109375" style="262" customWidth="1"/>
    <col min="3853" max="4096" width="9.140625" style="262"/>
    <col min="4097" max="4097" width="25.7109375" style="262" customWidth="1"/>
    <col min="4098" max="4098" width="13.140625" style="262" customWidth="1"/>
    <col min="4099" max="4099" width="8.7109375" style="262" customWidth="1"/>
    <col min="4100" max="4103" width="9.7109375" style="262" customWidth="1"/>
    <col min="4104" max="4104" width="10.7109375" style="262" customWidth="1"/>
    <col min="4105" max="4107" width="9.7109375" style="262" customWidth="1"/>
    <col min="4108" max="4108" width="25.7109375" style="262" customWidth="1"/>
    <col min="4109" max="4352" width="9.140625" style="262"/>
    <col min="4353" max="4353" width="25.7109375" style="262" customWidth="1"/>
    <col min="4354" max="4354" width="13.140625" style="262" customWidth="1"/>
    <col min="4355" max="4355" width="8.7109375" style="262" customWidth="1"/>
    <col min="4356" max="4359" width="9.7109375" style="262" customWidth="1"/>
    <col min="4360" max="4360" width="10.7109375" style="262" customWidth="1"/>
    <col min="4361" max="4363" width="9.7109375" style="262" customWidth="1"/>
    <col min="4364" max="4364" width="25.7109375" style="262" customWidth="1"/>
    <col min="4365" max="4608" width="9.140625" style="262"/>
    <col min="4609" max="4609" width="25.7109375" style="262" customWidth="1"/>
    <col min="4610" max="4610" width="13.140625" style="262" customWidth="1"/>
    <col min="4611" max="4611" width="8.7109375" style="262" customWidth="1"/>
    <col min="4612" max="4615" width="9.7109375" style="262" customWidth="1"/>
    <col min="4616" max="4616" width="10.7109375" style="262" customWidth="1"/>
    <col min="4617" max="4619" width="9.7109375" style="262" customWidth="1"/>
    <col min="4620" max="4620" width="25.7109375" style="262" customWidth="1"/>
    <col min="4621" max="4864" width="9.140625" style="262"/>
    <col min="4865" max="4865" width="25.7109375" style="262" customWidth="1"/>
    <col min="4866" max="4866" width="13.140625" style="262" customWidth="1"/>
    <col min="4867" max="4867" width="8.7109375" style="262" customWidth="1"/>
    <col min="4868" max="4871" width="9.7109375" style="262" customWidth="1"/>
    <col min="4872" max="4872" width="10.7109375" style="262" customWidth="1"/>
    <col min="4873" max="4875" width="9.7109375" style="262" customWidth="1"/>
    <col min="4876" max="4876" width="25.7109375" style="262" customWidth="1"/>
    <col min="4877" max="5120" width="9.140625" style="262"/>
    <col min="5121" max="5121" width="25.7109375" style="262" customWidth="1"/>
    <col min="5122" max="5122" width="13.140625" style="262" customWidth="1"/>
    <col min="5123" max="5123" width="8.7109375" style="262" customWidth="1"/>
    <col min="5124" max="5127" width="9.7109375" style="262" customWidth="1"/>
    <col min="5128" max="5128" width="10.7109375" style="262" customWidth="1"/>
    <col min="5129" max="5131" width="9.7109375" style="262" customWidth="1"/>
    <col min="5132" max="5132" width="25.7109375" style="262" customWidth="1"/>
    <col min="5133" max="5376" width="9.140625" style="262"/>
    <col min="5377" max="5377" width="25.7109375" style="262" customWidth="1"/>
    <col min="5378" max="5378" width="13.140625" style="262" customWidth="1"/>
    <col min="5379" max="5379" width="8.7109375" style="262" customWidth="1"/>
    <col min="5380" max="5383" width="9.7109375" style="262" customWidth="1"/>
    <col min="5384" max="5384" width="10.7109375" style="262" customWidth="1"/>
    <col min="5385" max="5387" width="9.7109375" style="262" customWidth="1"/>
    <col min="5388" max="5388" width="25.7109375" style="262" customWidth="1"/>
    <col min="5389" max="5632" width="9.140625" style="262"/>
    <col min="5633" max="5633" width="25.7109375" style="262" customWidth="1"/>
    <col min="5634" max="5634" width="13.140625" style="262" customWidth="1"/>
    <col min="5635" max="5635" width="8.7109375" style="262" customWidth="1"/>
    <col min="5636" max="5639" width="9.7109375" style="262" customWidth="1"/>
    <col min="5640" max="5640" width="10.7109375" style="262" customWidth="1"/>
    <col min="5641" max="5643" width="9.7109375" style="262" customWidth="1"/>
    <col min="5644" max="5644" width="25.7109375" style="262" customWidth="1"/>
    <col min="5645" max="5888" width="9.140625" style="262"/>
    <col min="5889" max="5889" width="25.7109375" style="262" customWidth="1"/>
    <col min="5890" max="5890" width="13.140625" style="262" customWidth="1"/>
    <col min="5891" max="5891" width="8.7109375" style="262" customWidth="1"/>
    <col min="5892" max="5895" width="9.7109375" style="262" customWidth="1"/>
    <col min="5896" max="5896" width="10.7109375" style="262" customWidth="1"/>
    <col min="5897" max="5899" width="9.7109375" style="262" customWidth="1"/>
    <col min="5900" max="5900" width="25.7109375" style="262" customWidth="1"/>
    <col min="5901" max="6144" width="9.140625" style="262"/>
    <col min="6145" max="6145" width="25.7109375" style="262" customWidth="1"/>
    <col min="6146" max="6146" width="13.140625" style="262" customWidth="1"/>
    <col min="6147" max="6147" width="8.7109375" style="262" customWidth="1"/>
    <col min="6148" max="6151" width="9.7109375" style="262" customWidth="1"/>
    <col min="6152" max="6152" width="10.7109375" style="262" customWidth="1"/>
    <col min="6153" max="6155" width="9.7109375" style="262" customWidth="1"/>
    <col min="6156" max="6156" width="25.7109375" style="262" customWidth="1"/>
    <col min="6157" max="6400" width="9.140625" style="262"/>
    <col min="6401" max="6401" width="25.7109375" style="262" customWidth="1"/>
    <col min="6402" max="6402" width="13.140625" style="262" customWidth="1"/>
    <col min="6403" max="6403" width="8.7109375" style="262" customWidth="1"/>
    <col min="6404" max="6407" width="9.7109375" style="262" customWidth="1"/>
    <col min="6408" max="6408" width="10.7109375" style="262" customWidth="1"/>
    <col min="6409" max="6411" width="9.7109375" style="262" customWidth="1"/>
    <col min="6412" max="6412" width="25.7109375" style="262" customWidth="1"/>
    <col min="6413" max="6656" width="9.140625" style="262"/>
    <col min="6657" max="6657" width="25.7109375" style="262" customWidth="1"/>
    <col min="6658" max="6658" width="13.140625" style="262" customWidth="1"/>
    <col min="6659" max="6659" width="8.7109375" style="262" customWidth="1"/>
    <col min="6660" max="6663" width="9.7109375" style="262" customWidth="1"/>
    <col min="6664" max="6664" width="10.7109375" style="262" customWidth="1"/>
    <col min="6665" max="6667" width="9.7109375" style="262" customWidth="1"/>
    <col min="6668" max="6668" width="25.7109375" style="262" customWidth="1"/>
    <col min="6669" max="6912" width="9.140625" style="262"/>
    <col min="6913" max="6913" width="25.7109375" style="262" customWidth="1"/>
    <col min="6914" max="6914" width="13.140625" style="262" customWidth="1"/>
    <col min="6915" max="6915" width="8.7109375" style="262" customWidth="1"/>
    <col min="6916" max="6919" width="9.7109375" style="262" customWidth="1"/>
    <col min="6920" max="6920" width="10.7109375" style="262" customWidth="1"/>
    <col min="6921" max="6923" width="9.7109375" style="262" customWidth="1"/>
    <col min="6924" max="6924" width="25.7109375" style="262" customWidth="1"/>
    <col min="6925" max="7168" width="9.140625" style="262"/>
    <col min="7169" max="7169" width="25.7109375" style="262" customWidth="1"/>
    <col min="7170" max="7170" width="13.140625" style="262" customWidth="1"/>
    <col min="7171" max="7171" width="8.7109375" style="262" customWidth="1"/>
    <col min="7172" max="7175" width="9.7109375" style="262" customWidth="1"/>
    <col min="7176" max="7176" width="10.7109375" style="262" customWidth="1"/>
    <col min="7177" max="7179" width="9.7109375" style="262" customWidth="1"/>
    <col min="7180" max="7180" width="25.7109375" style="262" customWidth="1"/>
    <col min="7181" max="7424" width="9.140625" style="262"/>
    <col min="7425" max="7425" width="25.7109375" style="262" customWidth="1"/>
    <col min="7426" max="7426" width="13.140625" style="262" customWidth="1"/>
    <col min="7427" max="7427" width="8.7109375" style="262" customWidth="1"/>
    <col min="7428" max="7431" width="9.7109375" style="262" customWidth="1"/>
    <col min="7432" max="7432" width="10.7109375" style="262" customWidth="1"/>
    <col min="7433" max="7435" width="9.7109375" style="262" customWidth="1"/>
    <col min="7436" max="7436" width="25.7109375" style="262" customWidth="1"/>
    <col min="7437" max="7680" width="9.140625" style="262"/>
    <col min="7681" max="7681" width="25.7109375" style="262" customWidth="1"/>
    <col min="7682" max="7682" width="13.140625" style="262" customWidth="1"/>
    <col min="7683" max="7683" width="8.7109375" style="262" customWidth="1"/>
    <col min="7684" max="7687" width="9.7109375" style="262" customWidth="1"/>
    <col min="7688" max="7688" width="10.7109375" style="262" customWidth="1"/>
    <col min="7689" max="7691" width="9.7109375" style="262" customWidth="1"/>
    <col min="7692" max="7692" width="25.7109375" style="262" customWidth="1"/>
    <col min="7693" max="7936" width="9.140625" style="262"/>
    <col min="7937" max="7937" width="25.7109375" style="262" customWidth="1"/>
    <col min="7938" max="7938" width="13.140625" style="262" customWidth="1"/>
    <col min="7939" max="7939" width="8.7109375" style="262" customWidth="1"/>
    <col min="7940" max="7943" width="9.7109375" style="262" customWidth="1"/>
    <col min="7944" max="7944" width="10.7109375" style="262" customWidth="1"/>
    <col min="7945" max="7947" width="9.7109375" style="262" customWidth="1"/>
    <col min="7948" max="7948" width="25.7109375" style="262" customWidth="1"/>
    <col min="7949" max="8192" width="9.140625" style="262"/>
    <col min="8193" max="8193" width="25.7109375" style="262" customWidth="1"/>
    <col min="8194" max="8194" width="13.140625" style="262" customWidth="1"/>
    <col min="8195" max="8195" width="8.7109375" style="262" customWidth="1"/>
    <col min="8196" max="8199" width="9.7109375" style="262" customWidth="1"/>
    <col min="8200" max="8200" width="10.7109375" style="262" customWidth="1"/>
    <col min="8201" max="8203" width="9.7109375" style="262" customWidth="1"/>
    <col min="8204" max="8204" width="25.7109375" style="262" customWidth="1"/>
    <col min="8205" max="8448" width="9.140625" style="262"/>
    <col min="8449" max="8449" width="25.7109375" style="262" customWidth="1"/>
    <col min="8450" max="8450" width="13.140625" style="262" customWidth="1"/>
    <col min="8451" max="8451" width="8.7109375" style="262" customWidth="1"/>
    <col min="8452" max="8455" width="9.7109375" style="262" customWidth="1"/>
    <col min="8456" max="8456" width="10.7109375" style="262" customWidth="1"/>
    <col min="8457" max="8459" width="9.7109375" style="262" customWidth="1"/>
    <col min="8460" max="8460" width="25.7109375" style="262" customWidth="1"/>
    <col min="8461" max="8704" width="9.140625" style="262"/>
    <col min="8705" max="8705" width="25.7109375" style="262" customWidth="1"/>
    <col min="8706" max="8706" width="13.140625" style="262" customWidth="1"/>
    <col min="8707" max="8707" width="8.7109375" style="262" customWidth="1"/>
    <col min="8708" max="8711" width="9.7109375" style="262" customWidth="1"/>
    <col min="8712" max="8712" width="10.7109375" style="262" customWidth="1"/>
    <col min="8713" max="8715" width="9.7109375" style="262" customWidth="1"/>
    <col min="8716" max="8716" width="25.7109375" style="262" customWidth="1"/>
    <col min="8717" max="8960" width="9.140625" style="262"/>
    <col min="8961" max="8961" width="25.7109375" style="262" customWidth="1"/>
    <col min="8962" max="8962" width="13.140625" style="262" customWidth="1"/>
    <col min="8963" max="8963" width="8.7109375" style="262" customWidth="1"/>
    <col min="8964" max="8967" width="9.7109375" style="262" customWidth="1"/>
    <col min="8968" max="8968" width="10.7109375" style="262" customWidth="1"/>
    <col min="8969" max="8971" width="9.7109375" style="262" customWidth="1"/>
    <col min="8972" max="8972" width="25.7109375" style="262" customWidth="1"/>
    <col min="8973" max="9216" width="9.140625" style="262"/>
    <col min="9217" max="9217" width="25.7109375" style="262" customWidth="1"/>
    <col min="9218" max="9218" width="13.140625" style="262" customWidth="1"/>
    <col min="9219" max="9219" width="8.7109375" style="262" customWidth="1"/>
    <col min="9220" max="9223" width="9.7109375" style="262" customWidth="1"/>
    <col min="9224" max="9224" width="10.7109375" style="262" customWidth="1"/>
    <col min="9225" max="9227" width="9.7109375" style="262" customWidth="1"/>
    <col min="9228" max="9228" width="25.7109375" style="262" customWidth="1"/>
    <col min="9229" max="9472" width="9.140625" style="262"/>
    <col min="9473" max="9473" width="25.7109375" style="262" customWidth="1"/>
    <col min="9474" max="9474" width="13.140625" style="262" customWidth="1"/>
    <col min="9475" max="9475" width="8.7109375" style="262" customWidth="1"/>
    <col min="9476" max="9479" width="9.7109375" style="262" customWidth="1"/>
    <col min="9480" max="9480" width="10.7109375" style="262" customWidth="1"/>
    <col min="9481" max="9483" width="9.7109375" style="262" customWidth="1"/>
    <col min="9484" max="9484" width="25.7109375" style="262" customWidth="1"/>
    <col min="9485" max="9728" width="9.140625" style="262"/>
    <col min="9729" max="9729" width="25.7109375" style="262" customWidth="1"/>
    <col min="9730" max="9730" width="13.140625" style="262" customWidth="1"/>
    <col min="9731" max="9731" width="8.7109375" style="262" customWidth="1"/>
    <col min="9732" max="9735" width="9.7109375" style="262" customWidth="1"/>
    <col min="9736" max="9736" width="10.7109375" style="262" customWidth="1"/>
    <col min="9737" max="9739" width="9.7109375" style="262" customWidth="1"/>
    <col min="9740" max="9740" width="25.7109375" style="262" customWidth="1"/>
    <col min="9741" max="9984" width="9.140625" style="262"/>
    <col min="9985" max="9985" width="25.7109375" style="262" customWidth="1"/>
    <col min="9986" max="9986" width="13.140625" style="262" customWidth="1"/>
    <col min="9987" max="9987" width="8.7109375" style="262" customWidth="1"/>
    <col min="9988" max="9991" width="9.7109375" style="262" customWidth="1"/>
    <col min="9992" max="9992" width="10.7109375" style="262" customWidth="1"/>
    <col min="9993" max="9995" width="9.7109375" style="262" customWidth="1"/>
    <col min="9996" max="9996" width="25.7109375" style="262" customWidth="1"/>
    <col min="9997" max="10240" width="9.140625" style="262"/>
    <col min="10241" max="10241" width="25.7109375" style="262" customWidth="1"/>
    <col min="10242" max="10242" width="13.140625" style="262" customWidth="1"/>
    <col min="10243" max="10243" width="8.7109375" style="262" customWidth="1"/>
    <col min="10244" max="10247" width="9.7109375" style="262" customWidth="1"/>
    <col min="10248" max="10248" width="10.7109375" style="262" customWidth="1"/>
    <col min="10249" max="10251" width="9.7109375" style="262" customWidth="1"/>
    <col min="10252" max="10252" width="25.7109375" style="262" customWidth="1"/>
    <col min="10253" max="10496" width="9.140625" style="262"/>
    <col min="10497" max="10497" width="25.7109375" style="262" customWidth="1"/>
    <col min="10498" max="10498" width="13.140625" style="262" customWidth="1"/>
    <col min="10499" max="10499" width="8.7109375" style="262" customWidth="1"/>
    <col min="10500" max="10503" width="9.7109375" style="262" customWidth="1"/>
    <col min="10504" max="10504" width="10.7109375" style="262" customWidth="1"/>
    <col min="10505" max="10507" width="9.7109375" style="262" customWidth="1"/>
    <col min="10508" max="10508" width="25.7109375" style="262" customWidth="1"/>
    <col min="10509" max="10752" width="9.140625" style="262"/>
    <col min="10753" max="10753" width="25.7109375" style="262" customWidth="1"/>
    <col min="10754" max="10754" width="13.140625" style="262" customWidth="1"/>
    <col min="10755" max="10755" width="8.7109375" style="262" customWidth="1"/>
    <col min="10756" max="10759" width="9.7109375" style="262" customWidth="1"/>
    <col min="10760" max="10760" width="10.7109375" style="262" customWidth="1"/>
    <col min="10761" max="10763" width="9.7109375" style="262" customWidth="1"/>
    <col min="10764" max="10764" width="25.7109375" style="262" customWidth="1"/>
    <col min="10765" max="11008" width="9.140625" style="262"/>
    <col min="11009" max="11009" width="25.7109375" style="262" customWidth="1"/>
    <col min="11010" max="11010" width="13.140625" style="262" customWidth="1"/>
    <col min="11011" max="11011" width="8.7109375" style="262" customWidth="1"/>
    <col min="11012" max="11015" width="9.7109375" style="262" customWidth="1"/>
    <col min="11016" max="11016" width="10.7109375" style="262" customWidth="1"/>
    <col min="11017" max="11019" width="9.7109375" style="262" customWidth="1"/>
    <col min="11020" max="11020" width="25.7109375" style="262" customWidth="1"/>
    <col min="11021" max="11264" width="9.140625" style="262"/>
    <col min="11265" max="11265" width="25.7109375" style="262" customWidth="1"/>
    <col min="11266" max="11266" width="13.140625" style="262" customWidth="1"/>
    <col min="11267" max="11267" width="8.7109375" style="262" customWidth="1"/>
    <col min="11268" max="11271" width="9.7109375" style="262" customWidth="1"/>
    <col min="11272" max="11272" width="10.7109375" style="262" customWidth="1"/>
    <col min="11273" max="11275" width="9.7109375" style="262" customWidth="1"/>
    <col min="11276" max="11276" width="25.7109375" style="262" customWidth="1"/>
    <col min="11277" max="11520" width="9.140625" style="262"/>
    <col min="11521" max="11521" width="25.7109375" style="262" customWidth="1"/>
    <col min="11522" max="11522" width="13.140625" style="262" customWidth="1"/>
    <col min="11523" max="11523" width="8.7109375" style="262" customWidth="1"/>
    <col min="11524" max="11527" width="9.7109375" style="262" customWidth="1"/>
    <col min="11528" max="11528" width="10.7109375" style="262" customWidth="1"/>
    <col min="11529" max="11531" width="9.7109375" style="262" customWidth="1"/>
    <col min="11532" max="11532" width="25.7109375" style="262" customWidth="1"/>
    <col min="11533" max="11776" width="9.140625" style="262"/>
    <col min="11777" max="11777" width="25.7109375" style="262" customWidth="1"/>
    <col min="11778" max="11778" width="13.140625" style="262" customWidth="1"/>
    <col min="11779" max="11779" width="8.7109375" style="262" customWidth="1"/>
    <col min="11780" max="11783" width="9.7109375" style="262" customWidth="1"/>
    <col min="11784" max="11784" width="10.7109375" style="262" customWidth="1"/>
    <col min="11785" max="11787" width="9.7109375" style="262" customWidth="1"/>
    <col min="11788" max="11788" width="25.7109375" style="262" customWidth="1"/>
    <col min="11789" max="12032" width="9.140625" style="262"/>
    <col min="12033" max="12033" width="25.7109375" style="262" customWidth="1"/>
    <col min="12034" max="12034" width="13.140625" style="262" customWidth="1"/>
    <col min="12035" max="12035" width="8.7109375" style="262" customWidth="1"/>
    <col min="12036" max="12039" width="9.7109375" style="262" customWidth="1"/>
    <col min="12040" max="12040" width="10.7109375" style="262" customWidth="1"/>
    <col min="12041" max="12043" width="9.7109375" style="262" customWidth="1"/>
    <col min="12044" max="12044" width="25.7109375" style="262" customWidth="1"/>
    <col min="12045" max="12288" width="9.140625" style="262"/>
    <col min="12289" max="12289" width="25.7109375" style="262" customWidth="1"/>
    <col min="12290" max="12290" width="13.140625" style="262" customWidth="1"/>
    <col min="12291" max="12291" width="8.7109375" style="262" customWidth="1"/>
    <col min="12292" max="12295" width="9.7109375" style="262" customWidth="1"/>
    <col min="12296" max="12296" width="10.7109375" style="262" customWidth="1"/>
    <col min="12297" max="12299" width="9.7109375" style="262" customWidth="1"/>
    <col min="12300" max="12300" width="25.7109375" style="262" customWidth="1"/>
    <col min="12301" max="12544" width="9.140625" style="262"/>
    <col min="12545" max="12545" width="25.7109375" style="262" customWidth="1"/>
    <col min="12546" max="12546" width="13.140625" style="262" customWidth="1"/>
    <col min="12547" max="12547" width="8.7109375" style="262" customWidth="1"/>
    <col min="12548" max="12551" width="9.7109375" style="262" customWidth="1"/>
    <col min="12552" max="12552" width="10.7109375" style="262" customWidth="1"/>
    <col min="12553" max="12555" width="9.7109375" style="262" customWidth="1"/>
    <col min="12556" max="12556" width="25.7109375" style="262" customWidth="1"/>
    <col min="12557" max="12800" width="9.140625" style="262"/>
    <col min="12801" max="12801" width="25.7109375" style="262" customWidth="1"/>
    <col min="12802" max="12802" width="13.140625" style="262" customWidth="1"/>
    <col min="12803" max="12803" width="8.7109375" style="262" customWidth="1"/>
    <col min="12804" max="12807" width="9.7109375" style="262" customWidth="1"/>
    <col min="12808" max="12808" width="10.7109375" style="262" customWidth="1"/>
    <col min="12809" max="12811" width="9.7109375" style="262" customWidth="1"/>
    <col min="12812" max="12812" width="25.7109375" style="262" customWidth="1"/>
    <col min="12813" max="13056" width="9.140625" style="262"/>
    <col min="13057" max="13057" width="25.7109375" style="262" customWidth="1"/>
    <col min="13058" max="13058" width="13.140625" style="262" customWidth="1"/>
    <col min="13059" max="13059" width="8.7109375" style="262" customWidth="1"/>
    <col min="13060" max="13063" width="9.7109375" style="262" customWidth="1"/>
    <col min="13064" max="13064" width="10.7109375" style="262" customWidth="1"/>
    <col min="13065" max="13067" width="9.7109375" style="262" customWidth="1"/>
    <col min="13068" max="13068" width="25.7109375" style="262" customWidth="1"/>
    <col min="13069" max="13312" width="9.140625" style="262"/>
    <col min="13313" max="13313" width="25.7109375" style="262" customWidth="1"/>
    <col min="13314" max="13314" width="13.140625" style="262" customWidth="1"/>
    <col min="13315" max="13315" width="8.7109375" style="262" customWidth="1"/>
    <col min="13316" max="13319" width="9.7109375" style="262" customWidth="1"/>
    <col min="13320" max="13320" width="10.7109375" style="262" customWidth="1"/>
    <col min="13321" max="13323" width="9.7109375" style="262" customWidth="1"/>
    <col min="13324" max="13324" width="25.7109375" style="262" customWidth="1"/>
    <col min="13325" max="13568" width="9.140625" style="262"/>
    <col min="13569" max="13569" width="25.7109375" style="262" customWidth="1"/>
    <col min="13570" max="13570" width="13.140625" style="262" customWidth="1"/>
    <col min="13571" max="13571" width="8.7109375" style="262" customWidth="1"/>
    <col min="13572" max="13575" width="9.7109375" style="262" customWidth="1"/>
    <col min="13576" max="13576" width="10.7109375" style="262" customWidth="1"/>
    <col min="13577" max="13579" width="9.7109375" style="262" customWidth="1"/>
    <col min="13580" max="13580" width="25.7109375" style="262" customWidth="1"/>
    <col min="13581" max="13824" width="9.140625" style="262"/>
    <col min="13825" max="13825" width="25.7109375" style="262" customWidth="1"/>
    <col min="13826" max="13826" width="13.140625" style="262" customWidth="1"/>
    <col min="13827" max="13827" width="8.7109375" style="262" customWidth="1"/>
    <col min="13828" max="13831" width="9.7109375" style="262" customWidth="1"/>
    <col min="13832" max="13832" width="10.7109375" style="262" customWidth="1"/>
    <col min="13833" max="13835" width="9.7109375" style="262" customWidth="1"/>
    <col min="13836" max="13836" width="25.7109375" style="262" customWidth="1"/>
    <col min="13837" max="14080" width="9.140625" style="262"/>
    <col min="14081" max="14081" width="25.7109375" style="262" customWidth="1"/>
    <col min="14082" max="14082" width="13.140625" style="262" customWidth="1"/>
    <col min="14083" max="14083" width="8.7109375" style="262" customWidth="1"/>
    <col min="14084" max="14087" width="9.7109375" style="262" customWidth="1"/>
    <col min="14088" max="14088" width="10.7109375" style="262" customWidth="1"/>
    <col min="14089" max="14091" width="9.7109375" style="262" customWidth="1"/>
    <col min="14092" max="14092" width="25.7109375" style="262" customWidth="1"/>
    <col min="14093" max="14336" width="9.140625" style="262"/>
    <col min="14337" max="14337" width="25.7109375" style="262" customWidth="1"/>
    <col min="14338" max="14338" width="13.140625" style="262" customWidth="1"/>
    <col min="14339" max="14339" width="8.7109375" style="262" customWidth="1"/>
    <col min="14340" max="14343" width="9.7109375" style="262" customWidth="1"/>
    <col min="14344" max="14344" width="10.7109375" style="262" customWidth="1"/>
    <col min="14345" max="14347" width="9.7109375" style="262" customWidth="1"/>
    <col min="14348" max="14348" width="25.7109375" style="262" customWidth="1"/>
    <col min="14349" max="14592" width="9.140625" style="262"/>
    <col min="14593" max="14593" width="25.7109375" style="262" customWidth="1"/>
    <col min="14594" max="14594" width="13.140625" style="262" customWidth="1"/>
    <col min="14595" max="14595" width="8.7109375" style="262" customWidth="1"/>
    <col min="14596" max="14599" width="9.7109375" style="262" customWidth="1"/>
    <col min="14600" max="14600" width="10.7109375" style="262" customWidth="1"/>
    <col min="14601" max="14603" width="9.7109375" style="262" customWidth="1"/>
    <col min="14604" max="14604" width="25.7109375" style="262" customWidth="1"/>
    <col min="14605" max="14848" width="9.140625" style="262"/>
    <col min="14849" max="14849" width="25.7109375" style="262" customWidth="1"/>
    <col min="14850" max="14850" width="13.140625" style="262" customWidth="1"/>
    <col min="14851" max="14851" width="8.7109375" style="262" customWidth="1"/>
    <col min="14852" max="14855" width="9.7109375" style="262" customWidth="1"/>
    <col min="14856" max="14856" width="10.7109375" style="262" customWidth="1"/>
    <col min="14857" max="14859" width="9.7109375" style="262" customWidth="1"/>
    <col min="14860" max="14860" width="25.7109375" style="262" customWidth="1"/>
    <col min="14861" max="15104" width="9.140625" style="262"/>
    <col min="15105" max="15105" width="25.7109375" style="262" customWidth="1"/>
    <col min="15106" max="15106" width="13.140625" style="262" customWidth="1"/>
    <col min="15107" max="15107" width="8.7109375" style="262" customWidth="1"/>
    <col min="15108" max="15111" width="9.7109375" style="262" customWidth="1"/>
    <col min="15112" max="15112" width="10.7109375" style="262" customWidth="1"/>
    <col min="15113" max="15115" width="9.7109375" style="262" customWidth="1"/>
    <col min="15116" max="15116" width="25.7109375" style="262" customWidth="1"/>
    <col min="15117" max="15360" width="9.140625" style="262"/>
    <col min="15361" max="15361" width="25.7109375" style="262" customWidth="1"/>
    <col min="15362" max="15362" width="13.140625" style="262" customWidth="1"/>
    <col min="15363" max="15363" width="8.7109375" style="262" customWidth="1"/>
    <col min="15364" max="15367" width="9.7109375" style="262" customWidth="1"/>
    <col min="15368" max="15368" width="10.7109375" style="262" customWidth="1"/>
    <col min="15369" max="15371" width="9.7109375" style="262" customWidth="1"/>
    <col min="15372" max="15372" width="25.7109375" style="262" customWidth="1"/>
    <col min="15373" max="15616" width="9.140625" style="262"/>
    <col min="15617" max="15617" width="25.7109375" style="262" customWidth="1"/>
    <col min="15618" max="15618" width="13.140625" style="262" customWidth="1"/>
    <col min="15619" max="15619" width="8.7109375" style="262" customWidth="1"/>
    <col min="15620" max="15623" width="9.7109375" style="262" customWidth="1"/>
    <col min="15624" max="15624" width="10.7109375" style="262" customWidth="1"/>
    <col min="15625" max="15627" width="9.7109375" style="262" customWidth="1"/>
    <col min="15628" max="15628" width="25.7109375" style="262" customWidth="1"/>
    <col min="15629" max="15872" width="9.140625" style="262"/>
    <col min="15873" max="15873" width="25.7109375" style="262" customWidth="1"/>
    <col min="15874" max="15874" width="13.140625" style="262" customWidth="1"/>
    <col min="15875" max="15875" width="8.7109375" style="262" customWidth="1"/>
    <col min="15876" max="15879" width="9.7109375" style="262" customWidth="1"/>
    <col min="15880" max="15880" width="10.7109375" style="262" customWidth="1"/>
    <col min="15881" max="15883" width="9.7109375" style="262" customWidth="1"/>
    <col min="15884" max="15884" width="25.7109375" style="262" customWidth="1"/>
    <col min="15885" max="16128" width="9.140625" style="262"/>
    <col min="16129" max="16129" width="25.7109375" style="262" customWidth="1"/>
    <col min="16130" max="16130" width="13.140625" style="262" customWidth="1"/>
    <col min="16131" max="16131" width="8.7109375" style="262" customWidth="1"/>
    <col min="16132" max="16135" width="9.7109375" style="262" customWidth="1"/>
    <col min="16136" max="16136" width="10.7109375" style="262" customWidth="1"/>
    <col min="16137" max="16139" width="9.7109375" style="262" customWidth="1"/>
    <col min="16140" max="16140" width="25.7109375" style="262" customWidth="1"/>
    <col min="16141" max="16384" width="9.140625" style="262"/>
  </cols>
  <sheetData>
    <row r="1" spans="1:242" ht="20.25">
      <c r="A1" s="1250" t="s">
        <v>908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309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2016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542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30.75" customHeight="1">
      <c r="A5" s="672" t="s">
        <v>327</v>
      </c>
      <c r="B5" s="689"/>
      <c r="C5" s="689"/>
      <c r="D5" s="689"/>
      <c r="E5" s="689"/>
      <c r="F5" s="689"/>
      <c r="G5" s="689"/>
      <c r="H5" s="689"/>
      <c r="I5" s="690"/>
      <c r="J5" s="689"/>
      <c r="K5" s="689"/>
      <c r="L5" s="665" t="s">
        <v>328</v>
      </c>
    </row>
    <row r="6" spans="1:242" ht="28.5" customHeight="1" thickBot="1">
      <c r="A6" s="1193" t="s">
        <v>312</v>
      </c>
      <c r="B6" s="1253" t="s">
        <v>630</v>
      </c>
      <c r="C6" s="1255" t="s">
        <v>541</v>
      </c>
      <c r="D6" s="1255"/>
      <c r="E6" s="1255"/>
      <c r="F6" s="1255"/>
      <c r="G6" s="1255"/>
      <c r="H6" s="1255"/>
      <c r="I6" s="1255"/>
      <c r="J6" s="1255"/>
      <c r="K6" s="1255"/>
      <c r="L6" s="1244" t="s">
        <v>313</v>
      </c>
    </row>
    <row r="7" spans="1:242" ht="57.75" customHeight="1" thickTop="1">
      <c r="A7" s="1194"/>
      <c r="B7" s="1254"/>
      <c r="C7" s="691" t="s">
        <v>631</v>
      </c>
      <c r="D7" s="51" t="s">
        <v>533</v>
      </c>
      <c r="E7" s="222" t="s">
        <v>534</v>
      </c>
      <c r="F7" s="222" t="s">
        <v>535</v>
      </c>
      <c r="G7" s="222" t="s">
        <v>536</v>
      </c>
      <c r="H7" s="222" t="s">
        <v>537</v>
      </c>
      <c r="I7" s="222" t="s">
        <v>538</v>
      </c>
      <c r="J7" s="222" t="s">
        <v>539</v>
      </c>
      <c r="K7" s="222" t="s">
        <v>540</v>
      </c>
      <c r="L7" s="1245"/>
    </row>
    <row r="8" spans="1:242" ht="24.95" customHeight="1" thickBot="1">
      <c r="A8" s="378" t="s">
        <v>314</v>
      </c>
      <c r="B8" s="480">
        <f>C8/$C$16%</f>
        <v>1.1958439521662421</v>
      </c>
      <c r="C8" s="450">
        <f>SUM(D8:K8)</f>
        <v>122</v>
      </c>
      <c r="D8" s="451">
        <v>0</v>
      </c>
      <c r="E8" s="451">
        <v>28</v>
      </c>
      <c r="F8" s="451">
        <v>13</v>
      </c>
      <c r="G8" s="451">
        <v>42</v>
      </c>
      <c r="H8" s="451">
        <v>13</v>
      </c>
      <c r="I8" s="451">
        <v>8</v>
      </c>
      <c r="J8" s="451">
        <v>0</v>
      </c>
      <c r="K8" s="451">
        <v>18</v>
      </c>
      <c r="L8" s="135" t="s">
        <v>315</v>
      </c>
    </row>
    <row r="9" spans="1:242" ht="24.95" customHeight="1" thickTop="1" thickBot="1">
      <c r="A9" s="379" t="s">
        <v>316</v>
      </c>
      <c r="B9" s="481">
        <f t="shared" ref="B9:B15" si="0">C9/$C$16%</f>
        <v>0</v>
      </c>
      <c r="C9" s="454">
        <f t="shared" ref="C9:C15" si="1">SUM(D9:K9)</f>
        <v>0</v>
      </c>
      <c r="D9" s="455">
        <v>0</v>
      </c>
      <c r="E9" s="455">
        <v>0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455">
        <v>0</v>
      </c>
      <c r="L9" s="134" t="s">
        <v>317</v>
      </c>
    </row>
    <row r="10" spans="1:242" ht="24.95" customHeight="1" thickTop="1" thickBot="1">
      <c r="A10" s="380" t="s">
        <v>114</v>
      </c>
      <c r="B10" s="482">
        <f t="shared" si="0"/>
        <v>3.8325818466967263</v>
      </c>
      <c r="C10" s="452">
        <f t="shared" si="1"/>
        <v>391</v>
      </c>
      <c r="D10" s="453">
        <v>0</v>
      </c>
      <c r="E10" s="453">
        <v>69</v>
      </c>
      <c r="F10" s="453">
        <v>29</v>
      </c>
      <c r="G10" s="453">
        <v>180</v>
      </c>
      <c r="H10" s="453">
        <v>54</v>
      </c>
      <c r="I10" s="453">
        <v>57</v>
      </c>
      <c r="J10" s="453">
        <v>0</v>
      </c>
      <c r="K10" s="453">
        <v>2</v>
      </c>
      <c r="L10" s="133" t="s">
        <v>318</v>
      </c>
    </row>
    <row r="11" spans="1:242" ht="24.95" customHeight="1" thickTop="1" thickBot="1">
      <c r="A11" s="379" t="s">
        <v>115</v>
      </c>
      <c r="B11" s="481">
        <f t="shared" si="0"/>
        <v>5.2636737894530485</v>
      </c>
      <c r="C11" s="454">
        <f t="shared" si="1"/>
        <v>537</v>
      </c>
      <c r="D11" s="455">
        <v>0</v>
      </c>
      <c r="E11" s="455">
        <v>107</v>
      </c>
      <c r="F11" s="455">
        <v>29</v>
      </c>
      <c r="G11" s="455">
        <v>209</v>
      </c>
      <c r="H11" s="455">
        <v>165</v>
      </c>
      <c r="I11" s="455">
        <v>24</v>
      </c>
      <c r="J11" s="455">
        <v>0</v>
      </c>
      <c r="K11" s="455">
        <v>3</v>
      </c>
      <c r="L11" s="134" t="s">
        <v>319</v>
      </c>
    </row>
    <row r="12" spans="1:242" ht="24.95" customHeight="1" thickTop="1" thickBot="1">
      <c r="A12" s="380" t="s">
        <v>116</v>
      </c>
      <c r="B12" s="482">
        <f t="shared" si="0"/>
        <v>26.710448931582043</v>
      </c>
      <c r="C12" s="452">
        <f t="shared" si="1"/>
        <v>2725</v>
      </c>
      <c r="D12" s="453">
        <v>2</v>
      </c>
      <c r="E12" s="453">
        <v>695</v>
      </c>
      <c r="F12" s="453">
        <v>223</v>
      </c>
      <c r="G12" s="453">
        <v>1579</v>
      </c>
      <c r="H12" s="453">
        <v>128</v>
      </c>
      <c r="I12" s="453">
        <v>81</v>
      </c>
      <c r="J12" s="453">
        <v>0</v>
      </c>
      <c r="K12" s="453">
        <v>17</v>
      </c>
      <c r="L12" s="133" t="s">
        <v>320</v>
      </c>
    </row>
    <row r="13" spans="1:242" ht="24.95" customHeight="1" thickTop="1" thickBot="1">
      <c r="A13" s="379" t="s">
        <v>321</v>
      </c>
      <c r="B13" s="481">
        <f t="shared" si="0"/>
        <v>6.9202117231915317</v>
      </c>
      <c r="C13" s="454">
        <f t="shared" si="1"/>
        <v>706</v>
      </c>
      <c r="D13" s="455">
        <v>3</v>
      </c>
      <c r="E13" s="455">
        <v>327</v>
      </c>
      <c r="F13" s="455">
        <v>204</v>
      </c>
      <c r="G13" s="455">
        <v>147</v>
      </c>
      <c r="H13" s="455">
        <v>15</v>
      </c>
      <c r="I13" s="455">
        <v>8</v>
      </c>
      <c r="J13" s="455">
        <v>0</v>
      </c>
      <c r="K13" s="455">
        <v>2</v>
      </c>
      <c r="L13" s="134" t="s">
        <v>322</v>
      </c>
    </row>
    <row r="14" spans="1:242" ht="24.95" customHeight="1" thickTop="1" thickBot="1">
      <c r="A14" s="380" t="s">
        <v>323</v>
      </c>
      <c r="B14" s="482">
        <f t="shared" si="0"/>
        <v>55.881199764752012</v>
      </c>
      <c r="C14" s="452">
        <f t="shared" si="1"/>
        <v>5701</v>
      </c>
      <c r="D14" s="453">
        <v>3</v>
      </c>
      <c r="E14" s="453">
        <v>4877</v>
      </c>
      <c r="F14" s="453">
        <v>304</v>
      </c>
      <c r="G14" s="453">
        <v>430</v>
      </c>
      <c r="H14" s="453">
        <v>67</v>
      </c>
      <c r="I14" s="453">
        <v>17</v>
      </c>
      <c r="J14" s="453">
        <v>0</v>
      </c>
      <c r="K14" s="453">
        <v>3</v>
      </c>
      <c r="L14" s="133" t="s">
        <v>324</v>
      </c>
    </row>
    <row r="15" spans="1:242" ht="24.95" customHeight="1" thickTop="1">
      <c r="A15" s="383" t="s">
        <v>275</v>
      </c>
      <c r="B15" s="483">
        <f t="shared" si="0"/>
        <v>0.19603999215840032</v>
      </c>
      <c r="C15" s="457">
        <f t="shared" si="1"/>
        <v>20</v>
      </c>
      <c r="D15" s="487">
        <v>11</v>
      </c>
      <c r="E15" s="487">
        <v>5</v>
      </c>
      <c r="F15" s="487">
        <v>1</v>
      </c>
      <c r="G15" s="487">
        <v>3</v>
      </c>
      <c r="H15" s="487">
        <v>0</v>
      </c>
      <c r="I15" s="487">
        <v>0</v>
      </c>
      <c r="J15" s="487">
        <v>0</v>
      </c>
      <c r="K15" s="487">
        <v>0</v>
      </c>
      <c r="L15" s="137" t="s">
        <v>108</v>
      </c>
    </row>
    <row r="16" spans="1:242" ht="30" customHeight="1" thickBot="1">
      <c r="A16" s="139" t="s">
        <v>66</v>
      </c>
      <c r="B16" s="244">
        <f t="shared" ref="B16:J16" si="2">SUM(B8:B15)</f>
        <v>100</v>
      </c>
      <c r="C16" s="488">
        <f t="shared" si="2"/>
        <v>10202</v>
      </c>
      <c r="D16" s="489">
        <f t="shared" si="2"/>
        <v>19</v>
      </c>
      <c r="E16" s="489">
        <f t="shared" si="2"/>
        <v>6108</v>
      </c>
      <c r="F16" s="489">
        <f t="shared" si="2"/>
        <v>803</v>
      </c>
      <c r="G16" s="489">
        <f t="shared" si="2"/>
        <v>2590</v>
      </c>
      <c r="H16" s="489">
        <f t="shared" si="2"/>
        <v>442</v>
      </c>
      <c r="I16" s="489">
        <f t="shared" si="2"/>
        <v>195</v>
      </c>
      <c r="J16" s="489">
        <f t="shared" si="2"/>
        <v>0</v>
      </c>
      <c r="K16" s="489">
        <f>SUM(K8:K15)</f>
        <v>45</v>
      </c>
      <c r="L16" s="223" t="s">
        <v>67</v>
      </c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  <c r="BV16" s="263"/>
      <c r="BW16" s="263"/>
      <c r="BX16" s="263"/>
      <c r="BY16" s="263"/>
      <c r="BZ16" s="263"/>
      <c r="CA16" s="263"/>
      <c r="CB16" s="263"/>
      <c r="CC16" s="263"/>
      <c r="CD16" s="263"/>
      <c r="CE16" s="263"/>
      <c r="CF16" s="263"/>
      <c r="CG16" s="263"/>
      <c r="CH16" s="263"/>
      <c r="CI16" s="263"/>
      <c r="CJ16" s="263"/>
      <c r="CK16" s="263"/>
      <c r="CL16" s="263"/>
      <c r="CM16" s="263"/>
      <c r="CN16" s="263"/>
      <c r="CO16" s="263"/>
      <c r="CP16" s="263"/>
      <c r="CQ16" s="263"/>
      <c r="CR16" s="263"/>
      <c r="CS16" s="263"/>
      <c r="CT16" s="263"/>
      <c r="CU16" s="263"/>
      <c r="CV16" s="263"/>
      <c r="CW16" s="263"/>
      <c r="CX16" s="263"/>
      <c r="CY16" s="263"/>
      <c r="CZ16" s="263"/>
      <c r="DA16" s="263"/>
      <c r="DB16" s="263"/>
      <c r="DC16" s="263"/>
      <c r="DD16" s="263"/>
      <c r="DE16" s="263"/>
      <c r="DF16" s="263"/>
      <c r="DG16" s="263"/>
      <c r="DH16" s="263"/>
      <c r="DI16" s="263"/>
      <c r="DJ16" s="263"/>
      <c r="DK16" s="263"/>
      <c r="DL16" s="263"/>
      <c r="DM16" s="263"/>
      <c r="DN16" s="263"/>
      <c r="DO16" s="263"/>
      <c r="DP16" s="263"/>
      <c r="DQ16" s="263"/>
      <c r="DR16" s="263"/>
      <c r="DS16" s="263"/>
      <c r="DT16" s="263"/>
      <c r="DU16" s="263"/>
      <c r="DV16" s="263"/>
      <c r="DW16" s="263"/>
      <c r="DX16" s="263"/>
      <c r="DY16" s="263"/>
      <c r="DZ16" s="263"/>
      <c r="EA16" s="263"/>
      <c r="EB16" s="263"/>
      <c r="EC16" s="263"/>
      <c r="ED16" s="263"/>
      <c r="EE16" s="263"/>
      <c r="EF16" s="263"/>
      <c r="EG16" s="263"/>
      <c r="EH16" s="263"/>
      <c r="EI16" s="263"/>
      <c r="EJ16" s="263"/>
      <c r="EK16" s="263"/>
      <c r="EL16" s="263"/>
      <c r="EM16" s="263"/>
      <c r="EN16" s="263"/>
      <c r="EO16" s="263"/>
      <c r="EP16" s="263"/>
      <c r="EQ16" s="263"/>
      <c r="ER16" s="263"/>
      <c r="ES16" s="263"/>
      <c r="ET16" s="263"/>
      <c r="EU16" s="263"/>
      <c r="EV16" s="263"/>
      <c r="EW16" s="263"/>
      <c r="EX16" s="263"/>
      <c r="EY16" s="263"/>
      <c r="EZ16" s="263"/>
      <c r="FA16" s="263"/>
      <c r="FB16" s="263"/>
      <c r="FC16" s="263"/>
      <c r="FD16" s="263"/>
      <c r="FE16" s="263"/>
      <c r="FF16" s="263"/>
      <c r="FG16" s="263"/>
      <c r="FH16" s="263"/>
      <c r="FI16" s="263"/>
      <c r="FJ16" s="263"/>
      <c r="FK16" s="263"/>
      <c r="FL16" s="263"/>
      <c r="FM16" s="263"/>
      <c r="FN16" s="263"/>
      <c r="FO16" s="263"/>
      <c r="FP16" s="263"/>
      <c r="FQ16" s="263"/>
      <c r="FR16" s="263"/>
      <c r="FS16" s="263"/>
      <c r="FT16" s="263"/>
      <c r="FU16" s="263"/>
      <c r="FV16" s="263"/>
      <c r="FW16" s="263"/>
      <c r="FX16" s="263"/>
      <c r="FY16" s="263"/>
      <c r="FZ16" s="263"/>
      <c r="GA16" s="263"/>
      <c r="GB16" s="263"/>
      <c r="GC16" s="263"/>
      <c r="GD16" s="263"/>
      <c r="GE16" s="263"/>
      <c r="GF16" s="263"/>
      <c r="GG16" s="263"/>
      <c r="GH16" s="263"/>
      <c r="GI16" s="263"/>
      <c r="GJ16" s="263"/>
      <c r="GK16" s="263"/>
      <c r="GL16" s="263"/>
      <c r="GM16" s="263"/>
      <c r="GN16" s="263"/>
      <c r="GO16" s="263"/>
      <c r="GP16" s="263"/>
      <c r="GQ16" s="263"/>
      <c r="GR16" s="263"/>
      <c r="GS16" s="263"/>
      <c r="GT16" s="263"/>
      <c r="GU16" s="263"/>
      <c r="GV16" s="263"/>
      <c r="GW16" s="263"/>
      <c r="GX16" s="263"/>
      <c r="GY16" s="263"/>
      <c r="GZ16" s="263"/>
      <c r="HA16" s="263"/>
      <c r="HB16" s="263"/>
      <c r="HC16" s="263"/>
      <c r="HD16" s="263"/>
      <c r="HE16" s="263"/>
      <c r="HF16" s="263"/>
      <c r="HG16" s="263"/>
      <c r="HH16" s="263"/>
      <c r="HI16" s="263"/>
      <c r="HJ16" s="263"/>
      <c r="HK16" s="263"/>
      <c r="HL16" s="263"/>
      <c r="HM16" s="263"/>
      <c r="HN16" s="263"/>
      <c r="HO16" s="263"/>
      <c r="HP16" s="263"/>
      <c r="HQ16" s="263"/>
      <c r="HR16" s="263"/>
      <c r="HS16" s="263"/>
      <c r="HT16" s="263"/>
      <c r="HU16" s="263"/>
      <c r="HV16" s="263"/>
      <c r="HW16" s="263"/>
      <c r="HX16" s="263"/>
      <c r="HY16" s="263"/>
      <c r="HZ16" s="263"/>
      <c r="IA16" s="263"/>
      <c r="IB16" s="263"/>
      <c r="IC16" s="263"/>
      <c r="ID16" s="263"/>
      <c r="IE16" s="263"/>
      <c r="IF16" s="263"/>
      <c r="IG16" s="263"/>
      <c r="IH16" s="263"/>
    </row>
    <row r="17" spans="1:242" ht="30" customHeight="1" thickTop="1">
      <c r="A17" s="365" t="s">
        <v>325</v>
      </c>
      <c r="B17" s="484"/>
      <c r="C17" s="485">
        <f>SUM(D17:K17)</f>
        <v>100.00000000000001</v>
      </c>
      <c r="D17" s="486">
        <f t="shared" ref="D17:J17" si="3">D16/$C$16%</f>
        <v>0.18623799255048032</v>
      </c>
      <c r="E17" s="486">
        <f t="shared" si="3"/>
        <v>59.870613605175457</v>
      </c>
      <c r="F17" s="486">
        <f t="shared" si="3"/>
        <v>7.8710056851597727</v>
      </c>
      <c r="G17" s="486">
        <f t="shared" si="3"/>
        <v>25.387178984512843</v>
      </c>
      <c r="H17" s="486">
        <f t="shared" si="3"/>
        <v>4.3324838267006474</v>
      </c>
      <c r="I17" s="486">
        <f t="shared" si="3"/>
        <v>1.9113899235444032</v>
      </c>
      <c r="J17" s="486">
        <f t="shared" si="3"/>
        <v>0</v>
      </c>
      <c r="K17" s="486">
        <f>K16/$C$16%</f>
        <v>0.44108998235640073</v>
      </c>
      <c r="L17" s="136" t="s">
        <v>326</v>
      </c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  <c r="GZ17" s="263"/>
      <c r="HA17" s="263"/>
      <c r="HB17" s="263"/>
      <c r="HC17" s="263"/>
      <c r="HD17" s="263"/>
      <c r="HE17" s="263"/>
      <c r="HF17" s="263"/>
      <c r="HG17" s="263"/>
      <c r="HH17" s="263"/>
      <c r="HI17" s="263"/>
      <c r="HJ17" s="263"/>
      <c r="HK17" s="263"/>
      <c r="HL17" s="263"/>
      <c r="HM17" s="263"/>
      <c r="HN17" s="263"/>
      <c r="HO17" s="263"/>
      <c r="HP17" s="263"/>
      <c r="HQ17" s="263"/>
      <c r="HR17" s="263"/>
      <c r="HS17" s="263"/>
      <c r="HT17" s="263"/>
      <c r="HU17" s="263"/>
      <c r="HV17" s="263"/>
      <c r="HW17" s="263"/>
      <c r="HX17" s="263"/>
      <c r="HY17" s="263"/>
      <c r="HZ17" s="263"/>
      <c r="IA17" s="263"/>
      <c r="IB17" s="263"/>
      <c r="IC17" s="263"/>
      <c r="ID17" s="263"/>
      <c r="IE17" s="263"/>
      <c r="IF17" s="263"/>
      <c r="IG17" s="263"/>
      <c r="IH17" s="26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9"/>
  <sheetViews>
    <sheetView view="pageBreakPreview" topLeftCell="A12" zoomScaleNormal="100" workbookViewId="0">
      <selection activeCell="D23" sqref="D23"/>
    </sheetView>
  </sheetViews>
  <sheetFormatPr defaultRowHeight="15"/>
  <cols>
    <col min="1" max="1" width="25.7109375" style="27" customWidth="1"/>
    <col min="2" max="2" width="13.140625" style="27" customWidth="1"/>
    <col min="3" max="7" width="9.42578125" style="27" customWidth="1"/>
    <col min="8" max="8" width="10.140625" style="27" customWidth="1"/>
    <col min="9" max="11" width="9.42578125" style="27" customWidth="1"/>
    <col min="12" max="12" width="25.7109375" style="27" customWidth="1"/>
    <col min="13" max="256" width="9.140625" style="262"/>
    <col min="257" max="257" width="25.7109375" style="262" customWidth="1"/>
    <col min="258" max="258" width="13.140625" style="262" customWidth="1"/>
    <col min="259" max="259" width="8.7109375" style="262" customWidth="1"/>
    <col min="260" max="263" width="9.7109375" style="262" customWidth="1"/>
    <col min="264" max="264" width="10.7109375" style="262" customWidth="1"/>
    <col min="265" max="267" width="9.7109375" style="262" customWidth="1"/>
    <col min="268" max="268" width="25.7109375" style="262" customWidth="1"/>
    <col min="269" max="512" width="9.140625" style="262"/>
    <col min="513" max="513" width="25.7109375" style="262" customWidth="1"/>
    <col min="514" max="514" width="13.140625" style="262" customWidth="1"/>
    <col min="515" max="515" width="8.7109375" style="262" customWidth="1"/>
    <col min="516" max="519" width="9.7109375" style="262" customWidth="1"/>
    <col min="520" max="520" width="10.7109375" style="262" customWidth="1"/>
    <col min="521" max="523" width="9.7109375" style="262" customWidth="1"/>
    <col min="524" max="524" width="25.7109375" style="262" customWidth="1"/>
    <col min="525" max="768" width="9.140625" style="262"/>
    <col min="769" max="769" width="25.7109375" style="262" customWidth="1"/>
    <col min="770" max="770" width="13.140625" style="262" customWidth="1"/>
    <col min="771" max="771" width="8.7109375" style="262" customWidth="1"/>
    <col min="772" max="775" width="9.7109375" style="262" customWidth="1"/>
    <col min="776" max="776" width="10.7109375" style="262" customWidth="1"/>
    <col min="777" max="779" width="9.7109375" style="262" customWidth="1"/>
    <col min="780" max="780" width="25.7109375" style="262" customWidth="1"/>
    <col min="781" max="1024" width="9.140625" style="262"/>
    <col min="1025" max="1025" width="25.7109375" style="262" customWidth="1"/>
    <col min="1026" max="1026" width="13.140625" style="262" customWidth="1"/>
    <col min="1027" max="1027" width="8.7109375" style="262" customWidth="1"/>
    <col min="1028" max="1031" width="9.7109375" style="262" customWidth="1"/>
    <col min="1032" max="1032" width="10.7109375" style="262" customWidth="1"/>
    <col min="1033" max="1035" width="9.7109375" style="262" customWidth="1"/>
    <col min="1036" max="1036" width="25.7109375" style="262" customWidth="1"/>
    <col min="1037" max="1280" width="9.140625" style="262"/>
    <col min="1281" max="1281" width="25.7109375" style="262" customWidth="1"/>
    <col min="1282" max="1282" width="13.140625" style="262" customWidth="1"/>
    <col min="1283" max="1283" width="8.7109375" style="262" customWidth="1"/>
    <col min="1284" max="1287" width="9.7109375" style="262" customWidth="1"/>
    <col min="1288" max="1288" width="10.7109375" style="262" customWidth="1"/>
    <col min="1289" max="1291" width="9.7109375" style="262" customWidth="1"/>
    <col min="1292" max="1292" width="25.7109375" style="262" customWidth="1"/>
    <col min="1293" max="1536" width="9.140625" style="262"/>
    <col min="1537" max="1537" width="25.7109375" style="262" customWidth="1"/>
    <col min="1538" max="1538" width="13.140625" style="262" customWidth="1"/>
    <col min="1539" max="1539" width="8.7109375" style="262" customWidth="1"/>
    <col min="1540" max="1543" width="9.7109375" style="262" customWidth="1"/>
    <col min="1544" max="1544" width="10.7109375" style="262" customWidth="1"/>
    <col min="1545" max="1547" width="9.7109375" style="262" customWidth="1"/>
    <col min="1548" max="1548" width="25.7109375" style="262" customWidth="1"/>
    <col min="1549" max="1792" width="9.140625" style="262"/>
    <col min="1793" max="1793" width="25.7109375" style="262" customWidth="1"/>
    <col min="1794" max="1794" width="13.140625" style="262" customWidth="1"/>
    <col min="1795" max="1795" width="8.7109375" style="262" customWidth="1"/>
    <col min="1796" max="1799" width="9.7109375" style="262" customWidth="1"/>
    <col min="1800" max="1800" width="10.7109375" style="262" customWidth="1"/>
    <col min="1801" max="1803" width="9.7109375" style="262" customWidth="1"/>
    <col min="1804" max="1804" width="25.7109375" style="262" customWidth="1"/>
    <col min="1805" max="2048" width="9.140625" style="262"/>
    <col min="2049" max="2049" width="25.7109375" style="262" customWidth="1"/>
    <col min="2050" max="2050" width="13.140625" style="262" customWidth="1"/>
    <col min="2051" max="2051" width="8.7109375" style="262" customWidth="1"/>
    <col min="2052" max="2055" width="9.7109375" style="262" customWidth="1"/>
    <col min="2056" max="2056" width="10.7109375" style="262" customWidth="1"/>
    <col min="2057" max="2059" width="9.7109375" style="262" customWidth="1"/>
    <col min="2060" max="2060" width="25.7109375" style="262" customWidth="1"/>
    <col min="2061" max="2304" width="9.140625" style="262"/>
    <col min="2305" max="2305" width="25.7109375" style="262" customWidth="1"/>
    <col min="2306" max="2306" width="13.140625" style="262" customWidth="1"/>
    <col min="2307" max="2307" width="8.7109375" style="262" customWidth="1"/>
    <col min="2308" max="2311" width="9.7109375" style="262" customWidth="1"/>
    <col min="2312" max="2312" width="10.7109375" style="262" customWidth="1"/>
    <col min="2313" max="2315" width="9.7109375" style="262" customWidth="1"/>
    <col min="2316" max="2316" width="25.7109375" style="262" customWidth="1"/>
    <col min="2317" max="2560" width="9.140625" style="262"/>
    <col min="2561" max="2561" width="25.7109375" style="262" customWidth="1"/>
    <col min="2562" max="2562" width="13.140625" style="262" customWidth="1"/>
    <col min="2563" max="2563" width="8.7109375" style="262" customWidth="1"/>
    <col min="2564" max="2567" width="9.7109375" style="262" customWidth="1"/>
    <col min="2568" max="2568" width="10.7109375" style="262" customWidth="1"/>
    <col min="2569" max="2571" width="9.7109375" style="262" customWidth="1"/>
    <col min="2572" max="2572" width="25.7109375" style="262" customWidth="1"/>
    <col min="2573" max="2816" width="9.140625" style="262"/>
    <col min="2817" max="2817" width="25.7109375" style="262" customWidth="1"/>
    <col min="2818" max="2818" width="13.140625" style="262" customWidth="1"/>
    <col min="2819" max="2819" width="8.7109375" style="262" customWidth="1"/>
    <col min="2820" max="2823" width="9.7109375" style="262" customWidth="1"/>
    <col min="2824" max="2824" width="10.7109375" style="262" customWidth="1"/>
    <col min="2825" max="2827" width="9.7109375" style="262" customWidth="1"/>
    <col min="2828" max="2828" width="25.7109375" style="262" customWidth="1"/>
    <col min="2829" max="3072" width="9.140625" style="262"/>
    <col min="3073" max="3073" width="25.7109375" style="262" customWidth="1"/>
    <col min="3074" max="3074" width="13.140625" style="262" customWidth="1"/>
    <col min="3075" max="3075" width="8.7109375" style="262" customWidth="1"/>
    <col min="3076" max="3079" width="9.7109375" style="262" customWidth="1"/>
    <col min="3080" max="3080" width="10.7109375" style="262" customWidth="1"/>
    <col min="3081" max="3083" width="9.7109375" style="262" customWidth="1"/>
    <col min="3084" max="3084" width="25.7109375" style="262" customWidth="1"/>
    <col min="3085" max="3328" width="9.140625" style="262"/>
    <col min="3329" max="3329" width="25.7109375" style="262" customWidth="1"/>
    <col min="3330" max="3330" width="13.140625" style="262" customWidth="1"/>
    <col min="3331" max="3331" width="8.7109375" style="262" customWidth="1"/>
    <col min="3332" max="3335" width="9.7109375" style="262" customWidth="1"/>
    <col min="3336" max="3336" width="10.7109375" style="262" customWidth="1"/>
    <col min="3337" max="3339" width="9.7109375" style="262" customWidth="1"/>
    <col min="3340" max="3340" width="25.7109375" style="262" customWidth="1"/>
    <col min="3341" max="3584" width="9.140625" style="262"/>
    <col min="3585" max="3585" width="25.7109375" style="262" customWidth="1"/>
    <col min="3586" max="3586" width="13.140625" style="262" customWidth="1"/>
    <col min="3587" max="3587" width="8.7109375" style="262" customWidth="1"/>
    <col min="3588" max="3591" width="9.7109375" style="262" customWidth="1"/>
    <col min="3592" max="3592" width="10.7109375" style="262" customWidth="1"/>
    <col min="3593" max="3595" width="9.7109375" style="262" customWidth="1"/>
    <col min="3596" max="3596" width="25.7109375" style="262" customWidth="1"/>
    <col min="3597" max="3840" width="9.140625" style="262"/>
    <col min="3841" max="3841" width="25.7109375" style="262" customWidth="1"/>
    <col min="3842" max="3842" width="13.140625" style="262" customWidth="1"/>
    <col min="3843" max="3843" width="8.7109375" style="262" customWidth="1"/>
    <col min="3844" max="3847" width="9.7109375" style="262" customWidth="1"/>
    <col min="3848" max="3848" width="10.7109375" style="262" customWidth="1"/>
    <col min="3849" max="3851" width="9.7109375" style="262" customWidth="1"/>
    <col min="3852" max="3852" width="25.7109375" style="262" customWidth="1"/>
    <col min="3853" max="4096" width="9.140625" style="262"/>
    <col min="4097" max="4097" width="25.7109375" style="262" customWidth="1"/>
    <col min="4098" max="4098" width="13.140625" style="262" customWidth="1"/>
    <col min="4099" max="4099" width="8.7109375" style="262" customWidth="1"/>
    <col min="4100" max="4103" width="9.7109375" style="262" customWidth="1"/>
    <col min="4104" max="4104" width="10.7109375" style="262" customWidth="1"/>
    <col min="4105" max="4107" width="9.7109375" style="262" customWidth="1"/>
    <col min="4108" max="4108" width="25.7109375" style="262" customWidth="1"/>
    <col min="4109" max="4352" width="9.140625" style="262"/>
    <col min="4353" max="4353" width="25.7109375" style="262" customWidth="1"/>
    <col min="4354" max="4354" width="13.140625" style="262" customWidth="1"/>
    <col min="4355" max="4355" width="8.7109375" style="262" customWidth="1"/>
    <col min="4356" max="4359" width="9.7109375" style="262" customWidth="1"/>
    <col min="4360" max="4360" width="10.7109375" style="262" customWidth="1"/>
    <col min="4361" max="4363" width="9.7109375" style="262" customWidth="1"/>
    <col min="4364" max="4364" width="25.7109375" style="262" customWidth="1"/>
    <col min="4365" max="4608" width="9.140625" style="262"/>
    <col min="4609" max="4609" width="25.7109375" style="262" customWidth="1"/>
    <col min="4610" max="4610" width="13.140625" style="262" customWidth="1"/>
    <col min="4611" max="4611" width="8.7109375" style="262" customWidth="1"/>
    <col min="4612" max="4615" width="9.7109375" style="262" customWidth="1"/>
    <col min="4616" max="4616" width="10.7109375" style="262" customWidth="1"/>
    <col min="4617" max="4619" width="9.7109375" style="262" customWidth="1"/>
    <col min="4620" max="4620" width="25.7109375" style="262" customWidth="1"/>
    <col min="4621" max="4864" width="9.140625" style="262"/>
    <col min="4865" max="4865" width="25.7109375" style="262" customWidth="1"/>
    <col min="4866" max="4866" width="13.140625" style="262" customWidth="1"/>
    <col min="4867" max="4867" width="8.7109375" style="262" customWidth="1"/>
    <col min="4868" max="4871" width="9.7109375" style="262" customWidth="1"/>
    <col min="4872" max="4872" width="10.7109375" style="262" customWidth="1"/>
    <col min="4873" max="4875" width="9.7109375" style="262" customWidth="1"/>
    <col min="4876" max="4876" width="25.7109375" style="262" customWidth="1"/>
    <col min="4877" max="5120" width="9.140625" style="262"/>
    <col min="5121" max="5121" width="25.7109375" style="262" customWidth="1"/>
    <col min="5122" max="5122" width="13.140625" style="262" customWidth="1"/>
    <col min="5123" max="5123" width="8.7109375" style="262" customWidth="1"/>
    <col min="5124" max="5127" width="9.7109375" style="262" customWidth="1"/>
    <col min="5128" max="5128" width="10.7109375" style="262" customWidth="1"/>
    <col min="5129" max="5131" width="9.7109375" style="262" customWidth="1"/>
    <col min="5132" max="5132" width="25.7109375" style="262" customWidth="1"/>
    <col min="5133" max="5376" width="9.140625" style="262"/>
    <col min="5377" max="5377" width="25.7109375" style="262" customWidth="1"/>
    <col min="5378" max="5378" width="13.140625" style="262" customWidth="1"/>
    <col min="5379" max="5379" width="8.7109375" style="262" customWidth="1"/>
    <col min="5380" max="5383" width="9.7109375" style="262" customWidth="1"/>
    <col min="5384" max="5384" width="10.7109375" style="262" customWidth="1"/>
    <col min="5385" max="5387" width="9.7109375" style="262" customWidth="1"/>
    <col min="5388" max="5388" width="25.7109375" style="262" customWidth="1"/>
    <col min="5389" max="5632" width="9.140625" style="262"/>
    <col min="5633" max="5633" width="25.7109375" style="262" customWidth="1"/>
    <col min="5634" max="5634" width="13.140625" style="262" customWidth="1"/>
    <col min="5635" max="5635" width="8.7109375" style="262" customWidth="1"/>
    <col min="5636" max="5639" width="9.7109375" style="262" customWidth="1"/>
    <col min="5640" max="5640" width="10.7109375" style="262" customWidth="1"/>
    <col min="5641" max="5643" width="9.7109375" style="262" customWidth="1"/>
    <col min="5644" max="5644" width="25.7109375" style="262" customWidth="1"/>
    <col min="5645" max="5888" width="9.140625" style="262"/>
    <col min="5889" max="5889" width="25.7109375" style="262" customWidth="1"/>
    <col min="5890" max="5890" width="13.140625" style="262" customWidth="1"/>
    <col min="5891" max="5891" width="8.7109375" style="262" customWidth="1"/>
    <col min="5892" max="5895" width="9.7109375" style="262" customWidth="1"/>
    <col min="5896" max="5896" width="10.7109375" style="262" customWidth="1"/>
    <col min="5897" max="5899" width="9.7109375" style="262" customWidth="1"/>
    <col min="5900" max="5900" width="25.7109375" style="262" customWidth="1"/>
    <col min="5901" max="6144" width="9.140625" style="262"/>
    <col min="6145" max="6145" width="25.7109375" style="262" customWidth="1"/>
    <col min="6146" max="6146" width="13.140625" style="262" customWidth="1"/>
    <col min="6147" max="6147" width="8.7109375" style="262" customWidth="1"/>
    <col min="6148" max="6151" width="9.7109375" style="262" customWidth="1"/>
    <col min="6152" max="6152" width="10.7109375" style="262" customWidth="1"/>
    <col min="6153" max="6155" width="9.7109375" style="262" customWidth="1"/>
    <col min="6156" max="6156" width="25.7109375" style="262" customWidth="1"/>
    <col min="6157" max="6400" width="9.140625" style="262"/>
    <col min="6401" max="6401" width="25.7109375" style="262" customWidth="1"/>
    <col min="6402" max="6402" width="13.140625" style="262" customWidth="1"/>
    <col min="6403" max="6403" width="8.7109375" style="262" customWidth="1"/>
    <col min="6404" max="6407" width="9.7109375" style="262" customWidth="1"/>
    <col min="6408" max="6408" width="10.7109375" style="262" customWidth="1"/>
    <col min="6409" max="6411" width="9.7109375" style="262" customWidth="1"/>
    <col min="6412" max="6412" width="25.7109375" style="262" customWidth="1"/>
    <col min="6413" max="6656" width="9.140625" style="262"/>
    <col min="6657" max="6657" width="25.7109375" style="262" customWidth="1"/>
    <col min="6658" max="6658" width="13.140625" style="262" customWidth="1"/>
    <col min="6659" max="6659" width="8.7109375" style="262" customWidth="1"/>
    <col min="6660" max="6663" width="9.7109375" style="262" customWidth="1"/>
    <col min="6664" max="6664" width="10.7109375" style="262" customWidth="1"/>
    <col min="6665" max="6667" width="9.7109375" style="262" customWidth="1"/>
    <col min="6668" max="6668" width="25.7109375" style="262" customWidth="1"/>
    <col min="6669" max="6912" width="9.140625" style="262"/>
    <col min="6913" max="6913" width="25.7109375" style="262" customWidth="1"/>
    <col min="6914" max="6914" width="13.140625" style="262" customWidth="1"/>
    <col min="6915" max="6915" width="8.7109375" style="262" customWidth="1"/>
    <col min="6916" max="6919" width="9.7109375" style="262" customWidth="1"/>
    <col min="6920" max="6920" width="10.7109375" style="262" customWidth="1"/>
    <col min="6921" max="6923" width="9.7109375" style="262" customWidth="1"/>
    <col min="6924" max="6924" width="25.7109375" style="262" customWidth="1"/>
    <col min="6925" max="7168" width="9.140625" style="262"/>
    <col min="7169" max="7169" width="25.7109375" style="262" customWidth="1"/>
    <col min="7170" max="7170" width="13.140625" style="262" customWidth="1"/>
    <col min="7171" max="7171" width="8.7109375" style="262" customWidth="1"/>
    <col min="7172" max="7175" width="9.7109375" style="262" customWidth="1"/>
    <col min="7176" max="7176" width="10.7109375" style="262" customWidth="1"/>
    <col min="7177" max="7179" width="9.7109375" style="262" customWidth="1"/>
    <col min="7180" max="7180" width="25.7109375" style="262" customWidth="1"/>
    <col min="7181" max="7424" width="9.140625" style="262"/>
    <col min="7425" max="7425" width="25.7109375" style="262" customWidth="1"/>
    <col min="7426" max="7426" width="13.140625" style="262" customWidth="1"/>
    <col min="7427" max="7427" width="8.7109375" style="262" customWidth="1"/>
    <col min="7428" max="7431" width="9.7109375" style="262" customWidth="1"/>
    <col min="7432" max="7432" width="10.7109375" style="262" customWidth="1"/>
    <col min="7433" max="7435" width="9.7109375" style="262" customWidth="1"/>
    <col min="7436" max="7436" width="25.7109375" style="262" customWidth="1"/>
    <col min="7437" max="7680" width="9.140625" style="262"/>
    <col min="7681" max="7681" width="25.7109375" style="262" customWidth="1"/>
    <col min="7682" max="7682" width="13.140625" style="262" customWidth="1"/>
    <col min="7683" max="7683" width="8.7109375" style="262" customWidth="1"/>
    <col min="7684" max="7687" width="9.7109375" style="262" customWidth="1"/>
    <col min="7688" max="7688" width="10.7109375" style="262" customWidth="1"/>
    <col min="7689" max="7691" width="9.7109375" style="262" customWidth="1"/>
    <col min="7692" max="7692" width="25.7109375" style="262" customWidth="1"/>
    <col min="7693" max="7936" width="9.140625" style="262"/>
    <col min="7937" max="7937" width="25.7109375" style="262" customWidth="1"/>
    <col min="7938" max="7938" width="13.140625" style="262" customWidth="1"/>
    <col min="7939" max="7939" width="8.7109375" style="262" customWidth="1"/>
    <col min="7940" max="7943" width="9.7109375" style="262" customWidth="1"/>
    <col min="7944" max="7944" width="10.7109375" style="262" customWidth="1"/>
    <col min="7945" max="7947" width="9.7109375" style="262" customWidth="1"/>
    <col min="7948" max="7948" width="25.7109375" style="262" customWidth="1"/>
    <col min="7949" max="8192" width="9.140625" style="262"/>
    <col min="8193" max="8193" width="25.7109375" style="262" customWidth="1"/>
    <col min="8194" max="8194" width="13.140625" style="262" customWidth="1"/>
    <col min="8195" max="8195" width="8.7109375" style="262" customWidth="1"/>
    <col min="8196" max="8199" width="9.7109375" style="262" customWidth="1"/>
    <col min="8200" max="8200" width="10.7109375" style="262" customWidth="1"/>
    <col min="8201" max="8203" width="9.7109375" style="262" customWidth="1"/>
    <col min="8204" max="8204" width="25.7109375" style="262" customWidth="1"/>
    <col min="8205" max="8448" width="9.140625" style="262"/>
    <col min="8449" max="8449" width="25.7109375" style="262" customWidth="1"/>
    <col min="8450" max="8450" width="13.140625" style="262" customWidth="1"/>
    <col min="8451" max="8451" width="8.7109375" style="262" customWidth="1"/>
    <col min="8452" max="8455" width="9.7109375" style="262" customWidth="1"/>
    <col min="8456" max="8456" width="10.7109375" style="262" customWidth="1"/>
    <col min="8457" max="8459" width="9.7109375" style="262" customWidth="1"/>
    <col min="8460" max="8460" width="25.7109375" style="262" customWidth="1"/>
    <col min="8461" max="8704" width="9.140625" style="262"/>
    <col min="8705" max="8705" width="25.7109375" style="262" customWidth="1"/>
    <col min="8706" max="8706" width="13.140625" style="262" customWidth="1"/>
    <col min="8707" max="8707" width="8.7109375" style="262" customWidth="1"/>
    <col min="8708" max="8711" width="9.7109375" style="262" customWidth="1"/>
    <col min="8712" max="8712" width="10.7109375" style="262" customWidth="1"/>
    <col min="8713" max="8715" width="9.7109375" style="262" customWidth="1"/>
    <col min="8716" max="8716" width="25.7109375" style="262" customWidth="1"/>
    <col min="8717" max="8960" width="9.140625" style="262"/>
    <col min="8961" max="8961" width="25.7109375" style="262" customWidth="1"/>
    <col min="8962" max="8962" width="13.140625" style="262" customWidth="1"/>
    <col min="8963" max="8963" width="8.7109375" style="262" customWidth="1"/>
    <col min="8964" max="8967" width="9.7109375" style="262" customWidth="1"/>
    <col min="8968" max="8968" width="10.7109375" style="262" customWidth="1"/>
    <col min="8969" max="8971" width="9.7109375" style="262" customWidth="1"/>
    <col min="8972" max="8972" width="25.7109375" style="262" customWidth="1"/>
    <col min="8973" max="9216" width="9.140625" style="262"/>
    <col min="9217" max="9217" width="25.7109375" style="262" customWidth="1"/>
    <col min="9218" max="9218" width="13.140625" style="262" customWidth="1"/>
    <col min="9219" max="9219" width="8.7109375" style="262" customWidth="1"/>
    <col min="9220" max="9223" width="9.7109375" style="262" customWidth="1"/>
    <col min="9224" max="9224" width="10.7109375" style="262" customWidth="1"/>
    <col min="9225" max="9227" width="9.7109375" style="262" customWidth="1"/>
    <col min="9228" max="9228" width="25.7109375" style="262" customWidth="1"/>
    <col min="9229" max="9472" width="9.140625" style="262"/>
    <col min="9473" max="9473" width="25.7109375" style="262" customWidth="1"/>
    <col min="9474" max="9474" width="13.140625" style="262" customWidth="1"/>
    <col min="9475" max="9475" width="8.7109375" style="262" customWidth="1"/>
    <col min="9476" max="9479" width="9.7109375" style="262" customWidth="1"/>
    <col min="9480" max="9480" width="10.7109375" style="262" customWidth="1"/>
    <col min="9481" max="9483" width="9.7109375" style="262" customWidth="1"/>
    <col min="9484" max="9484" width="25.7109375" style="262" customWidth="1"/>
    <col min="9485" max="9728" width="9.140625" style="262"/>
    <col min="9729" max="9729" width="25.7109375" style="262" customWidth="1"/>
    <col min="9730" max="9730" width="13.140625" style="262" customWidth="1"/>
    <col min="9731" max="9731" width="8.7109375" style="262" customWidth="1"/>
    <col min="9732" max="9735" width="9.7109375" style="262" customWidth="1"/>
    <col min="9736" max="9736" width="10.7109375" style="262" customWidth="1"/>
    <col min="9737" max="9739" width="9.7109375" style="262" customWidth="1"/>
    <col min="9740" max="9740" width="25.7109375" style="262" customWidth="1"/>
    <col min="9741" max="9984" width="9.140625" style="262"/>
    <col min="9985" max="9985" width="25.7109375" style="262" customWidth="1"/>
    <col min="9986" max="9986" width="13.140625" style="262" customWidth="1"/>
    <col min="9987" max="9987" width="8.7109375" style="262" customWidth="1"/>
    <col min="9988" max="9991" width="9.7109375" style="262" customWidth="1"/>
    <col min="9992" max="9992" width="10.7109375" style="262" customWidth="1"/>
    <col min="9993" max="9995" width="9.7109375" style="262" customWidth="1"/>
    <col min="9996" max="9996" width="25.7109375" style="262" customWidth="1"/>
    <col min="9997" max="10240" width="9.140625" style="262"/>
    <col min="10241" max="10241" width="25.7109375" style="262" customWidth="1"/>
    <col min="10242" max="10242" width="13.140625" style="262" customWidth="1"/>
    <col min="10243" max="10243" width="8.7109375" style="262" customWidth="1"/>
    <col min="10244" max="10247" width="9.7109375" style="262" customWidth="1"/>
    <col min="10248" max="10248" width="10.7109375" style="262" customWidth="1"/>
    <col min="10249" max="10251" width="9.7109375" style="262" customWidth="1"/>
    <col min="10252" max="10252" width="25.7109375" style="262" customWidth="1"/>
    <col min="10253" max="10496" width="9.140625" style="262"/>
    <col min="10497" max="10497" width="25.7109375" style="262" customWidth="1"/>
    <col min="10498" max="10498" width="13.140625" style="262" customWidth="1"/>
    <col min="10499" max="10499" width="8.7109375" style="262" customWidth="1"/>
    <col min="10500" max="10503" width="9.7109375" style="262" customWidth="1"/>
    <col min="10504" max="10504" width="10.7109375" style="262" customWidth="1"/>
    <col min="10505" max="10507" width="9.7109375" style="262" customWidth="1"/>
    <col min="10508" max="10508" width="25.7109375" style="262" customWidth="1"/>
    <col min="10509" max="10752" width="9.140625" style="262"/>
    <col min="10753" max="10753" width="25.7109375" style="262" customWidth="1"/>
    <col min="10754" max="10754" width="13.140625" style="262" customWidth="1"/>
    <col min="10755" max="10755" width="8.7109375" style="262" customWidth="1"/>
    <col min="10756" max="10759" width="9.7109375" style="262" customWidth="1"/>
    <col min="10760" max="10760" width="10.7109375" style="262" customWidth="1"/>
    <col min="10761" max="10763" width="9.7109375" style="262" customWidth="1"/>
    <col min="10764" max="10764" width="25.7109375" style="262" customWidth="1"/>
    <col min="10765" max="11008" width="9.140625" style="262"/>
    <col min="11009" max="11009" width="25.7109375" style="262" customWidth="1"/>
    <col min="11010" max="11010" width="13.140625" style="262" customWidth="1"/>
    <col min="11011" max="11011" width="8.7109375" style="262" customWidth="1"/>
    <col min="11012" max="11015" width="9.7109375" style="262" customWidth="1"/>
    <col min="11016" max="11016" width="10.7109375" style="262" customWidth="1"/>
    <col min="11017" max="11019" width="9.7109375" style="262" customWidth="1"/>
    <col min="11020" max="11020" width="25.7109375" style="262" customWidth="1"/>
    <col min="11021" max="11264" width="9.140625" style="262"/>
    <col min="11265" max="11265" width="25.7109375" style="262" customWidth="1"/>
    <col min="11266" max="11266" width="13.140625" style="262" customWidth="1"/>
    <col min="11267" max="11267" width="8.7109375" style="262" customWidth="1"/>
    <col min="11268" max="11271" width="9.7109375" style="262" customWidth="1"/>
    <col min="11272" max="11272" width="10.7109375" style="262" customWidth="1"/>
    <col min="11273" max="11275" width="9.7109375" style="262" customWidth="1"/>
    <col min="11276" max="11276" width="25.7109375" style="262" customWidth="1"/>
    <col min="11277" max="11520" width="9.140625" style="262"/>
    <col min="11521" max="11521" width="25.7109375" style="262" customWidth="1"/>
    <col min="11522" max="11522" width="13.140625" style="262" customWidth="1"/>
    <col min="11523" max="11523" width="8.7109375" style="262" customWidth="1"/>
    <col min="11524" max="11527" width="9.7109375" style="262" customWidth="1"/>
    <col min="11528" max="11528" width="10.7109375" style="262" customWidth="1"/>
    <col min="11529" max="11531" width="9.7109375" style="262" customWidth="1"/>
    <col min="11532" max="11532" width="25.7109375" style="262" customWidth="1"/>
    <col min="11533" max="11776" width="9.140625" style="262"/>
    <col min="11777" max="11777" width="25.7109375" style="262" customWidth="1"/>
    <col min="11778" max="11778" width="13.140625" style="262" customWidth="1"/>
    <col min="11779" max="11779" width="8.7109375" style="262" customWidth="1"/>
    <col min="11780" max="11783" width="9.7109375" style="262" customWidth="1"/>
    <col min="11784" max="11784" width="10.7109375" style="262" customWidth="1"/>
    <col min="11785" max="11787" width="9.7109375" style="262" customWidth="1"/>
    <col min="11788" max="11788" width="25.7109375" style="262" customWidth="1"/>
    <col min="11789" max="12032" width="9.140625" style="262"/>
    <col min="12033" max="12033" width="25.7109375" style="262" customWidth="1"/>
    <col min="12034" max="12034" width="13.140625" style="262" customWidth="1"/>
    <col min="12035" max="12035" width="8.7109375" style="262" customWidth="1"/>
    <col min="12036" max="12039" width="9.7109375" style="262" customWidth="1"/>
    <col min="12040" max="12040" width="10.7109375" style="262" customWidth="1"/>
    <col min="12041" max="12043" width="9.7109375" style="262" customWidth="1"/>
    <col min="12044" max="12044" width="25.7109375" style="262" customWidth="1"/>
    <col min="12045" max="12288" width="9.140625" style="262"/>
    <col min="12289" max="12289" width="25.7109375" style="262" customWidth="1"/>
    <col min="12290" max="12290" width="13.140625" style="262" customWidth="1"/>
    <col min="12291" max="12291" width="8.7109375" style="262" customWidth="1"/>
    <col min="12292" max="12295" width="9.7109375" style="262" customWidth="1"/>
    <col min="12296" max="12296" width="10.7109375" style="262" customWidth="1"/>
    <col min="12297" max="12299" width="9.7109375" style="262" customWidth="1"/>
    <col min="12300" max="12300" width="25.7109375" style="262" customWidth="1"/>
    <col min="12301" max="12544" width="9.140625" style="262"/>
    <col min="12545" max="12545" width="25.7109375" style="262" customWidth="1"/>
    <col min="12546" max="12546" width="13.140625" style="262" customWidth="1"/>
    <col min="12547" max="12547" width="8.7109375" style="262" customWidth="1"/>
    <col min="12548" max="12551" width="9.7109375" style="262" customWidth="1"/>
    <col min="12552" max="12552" width="10.7109375" style="262" customWidth="1"/>
    <col min="12553" max="12555" width="9.7109375" style="262" customWidth="1"/>
    <col min="12556" max="12556" width="25.7109375" style="262" customWidth="1"/>
    <col min="12557" max="12800" width="9.140625" style="262"/>
    <col min="12801" max="12801" width="25.7109375" style="262" customWidth="1"/>
    <col min="12802" max="12802" width="13.140625" style="262" customWidth="1"/>
    <col min="12803" max="12803" width="8.7109375" style="262" customWidth="1"/>
    <col min="12804" max="12807" width="9.7109375" style="262" customWidth="1"/>
    <col min="12808" max="12808" width="10.7109375" style="262" customWidth="1"/>
    <col min="12809" max="12811" width="9.7109375" style="262" customWidth="1"/>
    <col min="12812" max="12812" width="25.7109375" style="262" customWidth="1"/>
    <col min="12813" max="13056" width="9.140625" style="262"/>
    <col min="13057" max="13057" width="25.7109375" style="262" customWidth="1"/>
    <col min="13058" max="13058" width="13.140625" style="262" customWidth="1"/>
    <col min="13059" max="13059" width="8.7109375" style="262" customWidth="1"/>
    <col min="13060" max="13063" width="9.7109375" style="262" customWidth="1"/>
    <col min="13064" max="13064" width="10.7109375" style="262" customWidth="1"/>
    <col min="13065" max="13067" width="9.7109375" style="262" customWidth="1"/>
    <col min="13068" max="13068" width="25.7109375" style="262" customWidth="1"/>
    <col min="13069" max="13312" width="9.140625" style="262"/>
    <col min="13313" max="13313" width="25.7109375" style="262" customWidth="1"/>
    <col min="13314" max="13314" width="13.140625" style="262" customWidth="1"/>
    <col min="13315" max="13315" width="8.7109375" style="262" customWidth="1"/>
    <col min="13316" max="13319" width="9.7109375" style="262" customWidth="1"/>
    <col min="13320" max="13320" width="10.7109375" style="262" customWidth="1"/>
    <col min="13321" max="13323" width="9.7109375" style="262" customWidth="1"/>
    <col min="13324" max="13324" width="25.7109375" style="262" customWidth="1"/>
    <col min="13325" max="13568" width="9.140625" style="262"/>
    <col min="13569" max="13569" width="25.7109375" style="262" customWidth="1"/>
    <col min="13570" max="13570" width="13.140625" style="262" customWidth="1"/>
    <col min="13571" max="13571" width="8.7109375" style="262" customWidth="1"/>
    <col min="13572" max="13575" width="9.7109375" style="262" customWidth="1"/>
    <col min="13576" max="13576" width="10.7109375" style="262" customWidth="1"/>
    <col min="13577" max="13579" width="9.7109375" style="262" customWidth="1"/>
    <col min="13580" max="13580" width="25.7109375" style="262" customWidth="1"/>
    <col min="13581" max="13824" width="9.140625" style="262"/>
    <col min="13825" max="13825" width="25.7109375" style="262" customWidth="1"/>
    <col min="13826" max="13826" width="13.140625" style="262" customWidth="1"/>
    <col min="13827" max="13827" width="8.7109375" style="262" customWidth="1"/>
    <col min="13828" max="13831" width="9.7109375" style="262" customWidth="1"/>
    <col min="13832" max="13832" width="10.7109375" style="262" customWidth="1"/>
    <col min="13833" max="13835" width="9.7109375" style="262" customWidth="1"/>
    <col min="13836" max="13836" width="25.7109375" style="262" customWidth="1"/>
    <col min="13837" max="14080" width="9.140625" style="262"/>
    <col min="14081" max="14081" width="25.7109375" style="262" customWidth="1"/>
    <col min="14082" max="14082" width="13.140625" style="262" customWidth="1"/>
    <col min="14083" max="14083" width="8.7109375" style="262" customWidth="1"/>
    <col min="14084" max="14087" width="9.7109375" style="262" customWidth="1"/>
    <col min="14088" max="14088" width="10.7109375" style="262" customWidth="1"/>
    <col min="14089" max="14091" width="9.7109375" style="262" customWidth="1"/>
    <col min="14092" max="14092" width="25.7109375" style="262" customWidth="1"/>
    <col min="14093" max="14336" width="9.140625" style="262"/>
    <col min="14337" max="14337" width="25.7109375" style="262" customWidth="1"/>
    <col min="14338" max="14338" width="13.140625" style="262" customWidth="1"/>
    <col min="14339" max="14339" width="8.7109375" style="262" customWidth="1"/>
    <col min="14340" max="14343" width="9.7109375" style="262" customWidth="1"/>
    <col min="14344" max="14344" width="10.7109375" style="262" customWidth="1"/>
    <col min="14345" max="14347" width="9.7109375" style="262" customWidth="1"/>
    <col min="14348" max="14348" width="25.7109375" style="262" customWidth="1"/>
    <col min="14349" max="14592" width="9.140625" style="262"/>
    <col min="14593" max="14593" width="25.7109375" style="262" customWidth="1"/>
    <col min="14594" max="14594" width="13.140625" style="262" customWidth="1"/>
    <col min="14595" max="14595" width="8.7109375" style="262" customWidth="1"/>
    <col min="14596" max="14599" width="9.7109375" style="262" customWidth="1"/>
    <col min="14600" max="14600" width="10.7109375" style="262" customWidth="1"/>
    <col min="14601" max="14603" width="9.7109375" style="262" customWidth="1"/>
    <col min="14604" max="14604" width="25.7109375" style="262" customWidth="1"/>
    <col min="14605" max="14848" width="9.140625" style="262"/>
    <col min="14849" max="14849" width="25.7109375" style="262" customWidth="1"/>
    <col min="14850" max="14850" width="13.140625" style="262" customWidth="1"/>
    <col min="14851" max="14851" width="8.7109375" style="262" customWidth="1"/>
    <col min="14852" max="14855" width="9.7109375" style="262" customWidth="1"/>
    <col min="14856" max="14856" width="10.7109375" style="262" customWidth="1"/>
    <col min="14857" max="14859" width="9.7109375" style="262" customWidth="1"/>
    <col min="14860" max="14860" width="25.7109375" style="262" customWidth="1"/>
    <col min="14861" max="15104" width="9.140625" style="262"/>
    <col min="15105" max="15105" width="25.7109375" style="262" customWidth="1"/>
    <col min="15106" max="15106" width="13.140625" style="262" customWidth="1"/>
    <col min="15107" max="15107" width="8.7109375" style="262" customWidth="1"/>
    <col min="15108" max="15111" width="9.7109375" style="262" customWidth="1"/>
    <col min="15112" max="15112" width="10.7109375" style="262" customWidth="1"/>
    <col min="15113" max="15115" width="9.7109375" style="262" customWidth="1"/>
    <col min="15116" max="15116" width="25.7109375" style="262" customWidth="1"/>
    <col min="15117" max="15360" width="9.140625" style="262"/>
    <col min="15361" max="15361" width="25.7109375" style="262" customWidth="1"/>
    <col min="15362" max="15362" width="13.140625" style="262" customWidth="1"/>
    <col min="15363" max="15363" width="8.7109375" style="262" customWidth="1"/>
    <col min="15364" max="15367" width="9.7109375" style="262" customWidth="1"/>
    <col min="15368" max="15368" width="10.7109375" style="262" customWidth="1"/>
    <col min="15369" max="15371" width="9.7109375" style="262" customWidth="1"/>
    <col min="15372" max="15372" width="25.7109375" style="262" customWidth="1"/>
    <col min="15373" max="15616" width="9.140625" style="262"/>
    <col min="15617" max="15617" width="25.7109375" style="262" customWidth="1"/>
    <col min="15618" max="15618" width="13.140625" style="262" customWidth="1"/>
    <col min="15619" max="15619" width="8.7109375" style="262" customWidth="1"/>
    <col min="15620" max="15623" width="9.7109375" style="262" customWidth="1"/>
    <col min="15624" max="15624" width="10.7109375" style="262" customWidth="1"/>
    <col min="15625" max="15627" width="9.7109375" style="262" customWidth="1"/>
    <col min="15628" max="15628" width="25.7109375" style="262" customWidth="1"/>
    <col min="15629" max="15872" width="9.140625" style="262"/>
    <col min="15873" max="15873" width="25.7109375" style="262" customWidth="1"/>
    <col min="15874" max="15874" width="13.140625" style="262" customWidth="1"/>
    <col min="15875" max="15875" width="8.7109375" style="262" customWidth="1"/>
    <col min="15876" max="15879" width="9.7109375" style="262" customWidth="1"/>
    <col min="15880" max="15880" width="10.7109375" style="262" customWidth="1"/>
    <col min="15881" max="15883" width="9.7109375" style="262" customWidth="1"/>
    <col min="15884" max="15884" width="25.7109375" style="262" customWidth="1"/>
    <col min="15885" max="16128" width="9.140625" style="262"/>
    <col min="16129" max="16129" width="25.7109375" style="262" customWidth="1"/>
    <col min="16130" max="16130" width="13.140625" style="262" customWidth="1"/>
    <col min="16131" max="16131" width="8.7109375" style="262" customWidth="1"/>
    <col min="16132" max="16135" width="9.7109375" style="262" customWidth="1"/>
    <col min="16136" max="16136" width="10.7109375" style="262" customWidth="1"/>
    <col min="16137" max="16139" width="9.7109375" style="262" customWidth="1"/>
    <col min="16140" max="16140" width="25.7109375" style="262" customWidth="1"/>
    <col min="16141" max="16384" width="9.140625" style="262"/>
  </cols>
  <sheetData>
    <row r="1" spans="1:242" ht="20.25">
      <c r="A1" s="1250" t="s">
        <v>908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309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2016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543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30.75" customHeight="1">
      <c r="A5" s="672" t="s">
        <v>329</v>
      </c>
      <c r="B5" s="689"/>
      <c r="C5" s="689"/>
      <c r="D5" s="689"/>
      <c r="E5" s="689"/>
      <c r="F5" s="689"/>
      <c r="G5" s="689"/>
      <c r="H5" s="689"/>
      <c r="I5" s="690"/>
      <c r="J5" s="689"/>
      <c r="K5" s="689"/>
      <c r="L5" s="665" t="s">
        <v>330</v>
      </c>
    </row>
    <row r="6" spans="1:242" ht="28.5" customHeight="1" thickBot="1">
      <c r="A6" s="1193" t="s">
        <v>312</v>
      </c>
      <c r="B6" s="1256" t="s">
        <v>711</v>
      </c>
      <c r="C6" s="1125" t="s">
        <v>541</v>
      </c>
      <c r="D6" s="1125"/>
      <c r="E6" s="1125"/>
      <c r="F6" s="1125"/>
      <c r="G6" s="1125"/>
      <c r="H6" s="1125"/>
      <c r="I6" s="1125"/>
      <c r="J6" s="1125"/>
      <c r="K6" s="1125"/>
      <c r="L6" s="1244" t="s">
        <v>313</v>
      </c>
    </row>
    <row r="7" spans="1:242" ht="57.75" customHeight="1" thickTop="1">
      <c r="A7" s="1194"/>
      <c r="B7" s="1257"/>
      <c r="C7" s="661" t="s">
        <v>625</v>
      </c>
      <c r="D7" s="659" t="s">
        <v>522</v>
      </c>
      <c r="E7" s="660" t="s">
        <v>712</v>
      </c>
      <c r="F7" s="660" t="s">
        <v>713</v>
      </c>
      <c r="G7" s="660" t="s">
        <v>714</v>
      </c>
      <c r="H7" s="660" t="s">
        <v>715</v>
      </c>
      <c r="I7" s="660" t="s">
        <v>716</v>
      </c>
      <c r="J7" s="660" t="s">
        <v>717</v>
      </c>
      <c r="K7" s="660" t="s">
        <v>718</v>
      </c>
      <c r="L7" s="1245"/>
    </row>
    <row r="8" spans="1:242" ht="24.95" customHeight="1" thickBot="1">
      <c r="A8" s="378" t="s">
        <v>314</v>
      </c>
      <c r="B8" s="480">
        <f>C8/$C$16%</f>
        <v>3.67680958967266</v>
      </c>
      <c r="C8" s="450">
        <f t="shared" ref="C8:C15" si="0">SUM(D8:K8)</f>
        <v>319</v>
      </c>
      <c r="D8" s="451">
        <v>2</v>
      </c>
      <c r="E8" s="451">
        <v>38</v>
      </c>
      <c r="F8" s="451">
        <v>4</v>
      </c>
      <c r="G8" s="451">
        <v>127</v>
      </c>
      <c r="H8" s="451">
        <v>65</v>
      </c>
      <c r="I8" s="451">
        <v>46</v>
      </c>
      <c r="J8" s="451">
        <v>0</v>
      </c>
      <c r="K8" s="451">
        <v>37</v>
      </c>
      <c r="L8" s="135" t="s">
        <v>315</v>
      </c>
    </row>
    <row r="9" spans="1:242" ht="24.95" customHeight="1" thickTop="1" thickBot="1">
      <c r="A9" s="379" t="s">
        <v>316</v>
      </c>
      <c r="B9" s="481">
        <f t="shared" ref="B9:B15" si="1">C9/$C$16%</f>
        <v>0</v>
      </c>
      <c r="C9" s="454">
        <f t="shared" si="0"/>
        <v>0</v>
      </c>
      <c r="D9" s="455">
        <v>0</v>
      </c>
      <c r="E9" s="455">
        <v>0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455">
        <v>0</v>
      </c>
      <c r="L9" s="134" t="s">
        <v>317</v>
      </c>
    </row>
    <row r="10" spans="1:242" ht="24.95" customHeight="1" thickTop="1" thickBot="1">
      <c r="A10" s="380" t="s">
        <v>114</v>
      </c>
      <c r="B10" s="482">
        <f t="shared" si="1"/>
        <v>5.2443522360534809</v>
      </c>
      <c r="C10" s="452">
        <f t="shared" si="0"/>
        <v>455</v>
      </c>
      <c r="D10" s="453">
        <v>0</v>
      </c>
      <c r="E10" s="453">
        <v>68</v>
      </c>
      <c r="F10" s="453">
        <v>16</v>
      </c>
      <c r="G10" s="453">
        <v>181</v>
      </c>
      <c r="H10" s="453">
        <v>72</v>
      </c>
      <c r="I10" s="453">
        <v>114</v>
      </c>
      <c r="J10" s="453">
        <v>0</v>
      </c>
      <c r="K10" s="453">
        <v>4</v>
      </c>
      <c r="L10" s="133" t="s">
        <v>318</v>
      </c>
    </row>
    <row r="11" spans="1:242" ht="24.95" customHeight="1" thickTop="1" thickBot="1">
      <c r="A11" s="379" t="s">
        <v>115</v>
      </c>
      <c r="B11" s="481">
        <f t="shared" si="1"/>
        <v>4.5412632549562009</v>
      </c>
      <c r="C11" s="454">
        <f t="shared" si="0"/>
        <v>394</v>
      </c>
      <c r="D11" s="455">
        <v>0</v>
      </c>
      <c r="E11" s="455">
        <v>77</v>
      </c>
      <c r="F11" s="455">
        <v>25</v>
      </c>
      <c r="G11" s="455">
        <v>139</v>
      </c>
      <c r="H11" s="455">
        <v>117</v>
      </c>
      <c r="I11" s="455">
        <v>29</v>
      </c>
      <c r="J11" s="455">
        <v>0</v>
      </c>
      <c r="K11" s="455">
        <v>7</v>
      </c>
      <c r="L11" s="134" t="s">
        <v>319</v>
      </c>
    </row>
    <row r="12" spans="1:242" ht="24.95" customHeight="1" thickTop="1" thickBot="1">
      <c r="A12" s="380" t="s">
        <v>116</v>
      </c>
      <c r="B12" s="482">
        <f t="shared" si="1"/>
        <v>29.230059935454126</v>
      </c>
      <c r="C12" s="452">
        <f t="shared" si="0"/>
        <v>2536</v>
      </c>
      <c r="D12" s="453">
        <v>1</v>
      </c>
      <c r="E12" s="453">
        <v>632</v>
      </c>
      <c r="F12" s="453">
        <v>176</v>
      </c>
      <c r="G12" s="453">
        <v>1540</v>
      </c>
      <c r="H12" s="453">
        <v>91</v>
      </c>
      <c r="I12" s="453">
        <v>83</v>
      </c>
      <c r="J12" s="453">
        <v>0</v>
      </c>
      <c r="K12" s="453">
        <v>13</v>
      </c>
      <c r="L12" s="133" t="s">
        <v>320</v>
      </c>
    </row>
    <row r="13" spans="1:242" ht="24.95" customHeight="1" thickTop="1" thickBot="1">
      <c r="A13" s="379" t="s">
        <v>321</v>
      </c>
      <c r="B13" s="481">
        <f t="shared" si="1"/>
        <v>8.8865836791147981</v>
      </c>
      <c r="C13" s="454">
        <f t="shared" si="0"/>
        <v>771</v>
      </c>
      <c r="D13" s="455">
        <v>2</v>
      </c>
      <c r="E13" s="455">
        <v>324</v>
      </c>
      <c r="F13" s="455">
        <v>303</v>
      </c>
      <c r="G13" s="455">
        <v>130</v>
      </c>
      <c r="H13" s="455">
        <v>2</v>
      </c>
      <c r="I13" s="455">
        <v>10</v>
      </c>
      <c r="J13" s="455">
        <v>0</v>
      </c>
      <c r="K13" s="455">
        <v>0</v>
      </c>
      <c r="L13" s="134" t="s">
        <v>322</v>
      </c>
    </row>
    <row r="14" spans="1:242" ht="24.95" customHeight="1" thickTop="1" thickBot="1">
      <c r="A14" s="380" t="s">
        <v>323</v>
      </c>
      <c r="B14" s="482">
        <f t="shared" si="1"/>
        <v>47.786998616874129</v>
      </c>
      <c r="C14" s="452">
        <f t="shared" si="0"/>
        <v>4146</v>
      </c>
      <c r="D14" s="453">
        <v>6</v>
      </c>
      <c r="E14" s="453">
        <v>3622</v>
      </c>
      <c r="F14" s="453">
        <v>300</v>
      </c>
      <c r="G14" s="453">
        <v>186</v>
      </c>
      <c r="H14" s="453">
        <v>18</v>
      </c>
      <c r="I14" s="453">
        <v>13</v>
      </c>
      <c r="J14" s="453">
        <v>0</v>
      </c>
      <c r="K14" s="453">
        <v>1</v>
      </c>
      <c r="L14" s="133" t="s">
        <v>324</v>
      </c>
    </row>
    <row r="15" spans="1:242" ht="24.95" customHeight="1" thickTop="1">
      <c r="A15" s="383" t="s">
        <v>275</v>
      </c>
      <c r="B15" s="483">
        <f t="shared" si="1"/>
        <v>0.63393268787459656</v>
      </c>
      <c r="C15" s="457">
        <f t="shared" si="0"/>
        <v>55</v>
      </c>
      <c r="D15" s="487">
        <v>34</v>
      </c>
      <c r="E15" s="487">
        <v>13</v>
      </c>
      <c r="F15" s="487">
        <v>3</v>
      </c>
      <c r="G15" s="487">
        <v>2</v>
      </c>
      <c r="H15" s="487">
        <v>2</v>
      </c>
      <c r="I15" s="487">
        <v>1</v>
      </c>
      <c r="J15" s="487">
        <v>0</v>
      </c>
      <c r="K15" s="487">
        <v>0</v>
      </c>
      <c r="L15" s="137" t="s">
        <v>108</v>
      </c>
    </row>
    <row r="16" spans="1:242" ht="30" customHeight="1" thickBot="1">
      <c r="A16" s="139" t="s">
        <v>66</v>
      </c>
      <c r="B16" s="489">
        <f t="shared" ref="B16:J16" si="2">SUM(B8:B15)</f>
        <v>99.999999999999986</v>
      </c>
      <c r="C16" s="489">
        <f t="shared" si="2"/>
        <v>8676</v>
      </c>
      <c r="D16" s="489">
        <f t="shared" si="2"/>
        <v>45</v>
      </c>
      <c r="E16" s="489">
        <f t="shared" si="2"/>
        <v>4774</v>
      </c>
      <c r="F16" s="489">
        <f t="shared" si="2"/>
        <v>827</v>
      </c>
      <c r="G16" s="489">
        <f t="shared" si="2"/>
        <v>2305</v>
      </c>
      <c r="H16" s="489">
        <f t="shared" si="2"/>
        <v>367</v>
      </c>
      <c r="I16" s="489">
        <f t="shared" si="2"/>
        <v>296</v>
      </c>
      <c r="J16" s="489">
        <f t="shared" si="2"/>
        <v>0</v>
      </c>
      <c r="K16" s="489">
        <f>SUM(K8:K15)</f>
        <v>62</v>
      </c>
      <c r="L16" s="223" t="s">
        <v>67</v>
      </c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  <c r="BV16" s="263"/>
      <c r="BW16" s="263"/>
      <c r="BX16" s="263"/>
      <c r="BY16" s="263"/>
      <c r="BZ16" s="263"/>
      <c r="CA16" s="263"/>
      <c r="CB16" s="263"/>
      <c r="CC16" s="263"/>
      <c r="CD16" s="263"/>
      <c r="CE16" s="263"/>
      <c r="CF16" s="263"/>
      <c r="CG16" s="263"/>
      <c r="CH16" s="263"/>
      <c r="CI16" s="263"/>
      <c r="CJ16" s="263"/>
      <c r="CK16" s="263"/>
      <c r="CL16" s="263"/>
      <c r="CM16" s="263"/>
      <c r="CN16" s="263"/>
      <c r="CO16" s="263"/>
      <c r="CP16" s="263"/>
      <c r="CQ16" s="263"/>
      <c r="CR16" s="263"/>
      <c r="CS16" s="263"/>
      <c r="CT16" s="263"/>
      <c r="CU16" s="263"/>
      <c r="CV16" s="263"/>
      <c r="CW16" s="263"/>
      <c r="CX16" s="263"/>
      <c r="CY16" s="263"/>
      <c r="CZ16" s="263"/>
      <c r="DA16" s="263"/>
      <c r="DB16" s="263"/>
      <c r="DC16" s="263"/>
      <c r="DD16" s="263"/>
      <c r="DE16" s="263"/>
      <c r="DF16" s="263"/>
      <c r="DG16" s="263"/>
      <c r="DH16" s="263"/>
      <c r="DI16" s="263"/>
      <c r="DJ16" s="263"/>
      <c r="DK16" s="263"/>
      <c r="DL16" s="263"/>
      <c r="DM16" s="263"/>
      <c r="DN16" s="263"/>
      <c r="DO16" s="263"/>
      <c r="DP16" s="263"/>
      <c r="DQ16" s="263"/>
      <c r="DR16" s="263"/>
      <c r="DS16" s="263"/>
      <c r="DT16" s="263"/>
      <c r="DU16" s="263"/>
      <c r="DV16" s="263"/>
      <c r="DW16" s="263"/>
      <c r="DX16" s="263"/>
      <c r="DY16" s="263"/>
      <c r="DZ16" s="263"/>
      <c r="EA16" s="263"/>
      <c r="EB16" s="263"/>
      <c r="EC16" s="263"/>
      <c r="ED16" s="263"/>
      <c r="EE16" s="263"/>
      <c r="EF16" s="263"/>
      <c r="EG16" s="263"/>
      <c r="EH16" s="263"/>
      <c r="EI16" s="263"/>
      <c r="EJ16" s="263"/>
      <c r="EK16" s="263"/>
      <c r="EL16" s="263"/>
      <c r="EM16" s="263"/>
      <c r="EN16" s="263"/>
      <c r="EO16" s="263"/>
      <c r="EP16" s="263"/>
      <c r="EQ16" s="263"/>
      <c r="ER16" s="263"/>
      <c r="ES16" s="263"/>
      <c r="ET16" s="263"/>
      <c r="EU16" s="263"/>
      <c r="EV16" s="263"/>
      <c r="EW16" s="263"/>
      <c r="EX16" s="263"/>
      <c r="EY16" s="263"/>
      <c r="EZ16" s="263"/>
      <c r="FA16" s="263"/>
      <c r="FB16" s="263"/>
      <c r="FC16" s="263"/>
      <c r="FD16" s="263"/>
      <c r="FE16" s="263"/>
      <c r="FF16" s="263"/>
      <c r="FG16" s="263"/>
      <c r="FH16" s="263"/>
      <c r="FI16" s="263"/>
      <c r="FJ16" s="263"/>
      <c r="FK16" s="263"/>
      <c r="FL16" s="263"/>
      <c r="FM16" s="263"/>
      <c r="FN16" s="263"/>
      <c r="FO16" s="263"/>
      <c r="FP16" s="263"/>
      <c r="FQ16" s="263"/>
      <c r="FR16" s="263"/>
      <c r="FS16" s="263"/>
      <c r="FT16" s="263"/>
      <c r="FU16" s="263"/>
      <c r="FV16" s="263"/>
      <c r="FW16" s="263"/>
      <c r="FX16" s="263"/>
      <c r="FY16" s="263"/>
      <c r="FZ16" s="263"/>
      <c r="GA16" s="263"/>
      <c r="GB16" s="263"/>
      <c r="GC16" s="263"/>
      <c r="GD16" s="263"/>
      <c r="GE16" s="263"/>
      <c r="GF16" s="263"/>
      <c r="GG16" s="263"/>
      <c r="GH16" s="263"/>
      <c r="GI16" s="263"/>
      <c r="GJ16" s="263"/>
      <c r="GK16" s="263"/>
      <c r="GL16" s="263"/>
      <c r="GM16" s="263"/>
      <c r="GN16" s="263"/>
      <c r="GO16" s="263"/>
      <c r="GP16" s="263"/>
      <c r="GQ16" s="263"/>
      <c r="GR16" s="263"/>
      <c r="GS16" s="263"/>
      <c r="GT16" s="263"/>
      <c r="GU16" s="263"/>
      <c r="GV16" s="263"/>
      <c r="GW16" s="263"/>
      <c r="GX16" s="263"/>
      <c r="GY16" s="263"/>
      <c r="GZ16" s="263"/>
      <c r="HA16" s="263"/>
      <c r="HB16" s="263"/>
      <c r="HC16" s="263"/>
      <c r="HD16" s="263"/>
      <c r="HE16" s="263"/>
      <c r="HF16" s="263"/>
      <c r="HG16" s="263"/>
      <c r="HH16" s="263"/>
      <c r="HI16" s="263"/>
      <c r="HJ16" s="263"/>
      <c r="HK16" s="263"/>
      <c r="HL16" s="263"/>
      <c r="HM16" s="263"/>
      <c r="HN16" s="263"/>
      <c r="HO16" s="263"/>
      <c r="HP16" s="263"/>
      <c r="HQ16" s="263"/>
      <c r="HR16" s="263"/>
      <c r="HS16" s="263"/>
      <c r="HT16" s="263"/>
      <c r="HU16" s="263"/>
      <c r="HV16" s="263"/>
      <c r="HW16" s="263"/>
      <c r="HX16" s="263"/>
      <c r="HY16" s="263"/>
      <c r="HZ16" s="263"/>
      <c r="IA16" s="263"/>
      <c r="IB16" s="263"/>
      <c r="IC16" s="263"/>
      <c r="ID16" s="263"/>
      <c r="IE16" s="263"/>
      <c r="IF16" s="263"/>
      <c r="IG16" s="263"/>
      <c r="IH16" s="263"/>
    </row>
    <row r="17" spans="1:242" ht="30" customHeight="1" thickTop="1">
      <c r="A17" s="365" t="s">
        <v>325</v>
      </c>
      <c r="B17" s="484"/>
      <c r="C17" s="485">
        <f>SUM(D17:K17)</f>
        <v>100</v>
      </c>
      <c r="D17" s="486">
        <f t="shared" ref="D17:G17" si="3">D16/$C$16%</f>
        <v>0.51867219917012441</v>
      </c>
      <c r="E17" s="486">
        <f t="shared" si="3"/>
        <v>55.02535730751498</v>
      </c>
      <c r="F17" s="486">
        <f t="shared" si="3"/>
        <v>9.5320424158598431</v>
      </c>
      <c r="G17" s="486">
        <f t="shared" si="3"/>
        <v>26.567542646380819</v>
      </c>
      <c r="H17" s="486">
        <f>H16/$C$16%</f>
        <v>4.2300599354541264</v>
      </c>
      <c r="I17" s="486">
        <f>I16/$C$16%</f>
        <v>3.4117104656523742</v>
      </c>
      <c r="J17" s="486">
        <f>J16/$C$16%</f>
        <v>0</v>
      </c>
      <c r="K17" s="486">
        <f>K16/$C$16%</f>
        <v>0.71461502996772697</v>
      </c>
      <c r="L17" s="136" t="s">
        <v>326</v>
      </c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  <c r="GZ17" s="263"/>
      <c r="HA17" s="263"/>
      <c r="HB17" s="263"/>
      <c r="HC17" s="263"/>
      <c r="HD17" s="263"/>
      <c r="HE17" s="263"/>
      <c r="HF17" s="263"/>
      <c r="HG17" s="263"/>
      <c r="HH17" s="263"/>
      <c r="HI17" s="263"/>
      <c r="HJ17" s="263"/>
      <c r="HK17" s="263"/>
      <c r="HL17" s="263"/>
      <c r="HM17" s="263"/>
      <c r="HN17" s="263"/>
      <c r="HO17" s="263"/>
      <c r="HP17" s="263"/>
      <c r="HQ17" s="263"/>
      <c r="HR17" s="263"/>
      <c r="HS17" s="263"/>
      <c r="HT17" s="263"/>
      <c r="HU17" s="263"/>
      <c r="HV17" s="263"/>
      <c r="HW17" s="263"/>
      <c r="HX17" s="263"/>
      <c r="HY17" s="263"/>
      <c r="HZ17" s="263"/>
      <c r="IA17" s="263"/>
      <c r="IB17" s="263"/>
      <c r="IC17" s="263"/>
      <c r="ID17" s="263"/>
      <c r="IE17" s="263"/>
      <c r="IF17" s="263"/>
      <c r="IG17" s="263"/>
      <c r="IH17" s="263"/>
    </row>
    <row r="20" spans="1:242" ht="57.75">
      <c r="A20" s="269"/>
      <c r="B20" s="270" t="s">
        <v>643</v>
      </c>
      <c r="C20" s="270" t="s">
        <v>645</v>
      </c>
      <c r="D20" s="270" t="s">
        <v>646</v>
      </c>
      <c r="E20" s="269"/>
    </row>
    <row r="21" spans="1:242" ht="29.25">
      <c r="A21" s="270" t="s">
        <v>384</v>
      </c>
      <c r="B21" s="269">
        <f>'B15-1'!C15</f>
        <v>4</v>
      </c>
      <c r="C21" s="1009">
        <f>'B15-2'!C15</f>
        <v>20</v>
      </c>
      <c r="D21" s="1009">
        <f>C15</f>
        <v>55</v>
      </c>
      <c r="E21" s="269"/>
    </row>
    <row r="22" spans="1:242" ht="29.25">
      <c r="A22" s="270" t="s">
        <v>385</v>
      </c>
      <c r="B22" s="269">
        <f>'B15-1'!C8</f>
        <v>177</v>
      </c>
      <c r="C22" s="269">
        <f>'B15-2'!C8</f>
        <v>122</v>
      </c>
      <c r="D22" s="1009">
        <f>C8</f>
        <v>319</v>
      </c>
      <c r="E22" s="269"/>
    </row>
    <row r="23" spans="1:242" ht="29.25">
      <c r="A23" s="270" t="s">
        <v>647</v>
      </c>
      <c r="B23" s="269">
        <f>'B15-1'!C9</f>
        <v>0</v>
      </c>
      <c r="C23" s="269">
        <f>'B15-2'!C9</f>
        <v>0</v>
      </c>
      <c r="D23" s="269">
        <f t="shared" ref="D23:D28" si="4">C9</f>
        <v>0</v>
      </c>
      <c r="E23" s="269"/>
    </row>
    <row r="24" spans="1:242" ht="29.25">
      <c r="A24" s="270" t="s">
        <v>648</v>
      </c>
      <c r="B24" s="269">
        <f>'B15-1'!C10</f>
        <v>310</v>
      </c>
      <c r="C24" s="269">
        <f>'B15-2'!C10</f>
        <v>391</v>
      </c>
      <c r="D24" s="269">
        <f t="shared" si="4"/>
        <v>455</v>
      </c>
      <c r="E24" s="269"/>
    </row>
    <row r="25" spans="1:242" ht="29.25">
      <c r="A25" s="270" t="s">
        <v>649</v>
      </c>
      <c r="B25" s="269">
        <f>'B15-1'!C11</f>
        <v>594</v>
      </c>
      <c r="C25" s="269">
        <f>'B15-2'!C11</f>
        <v>537</v>
      </c>
      <c r="D25" s="269">
        <f t="shared" si="4"/>
        <v>394</v>
      </c>
      <c r="E25" s="269"/>
    </row>
    <row r="26" spans="1:242" ht="29.25">
      <c r="A26" s="270" t="s">
        <v>386</v>
      </c>
      <c r="B26" s="269">
        <f>'B15-1'!C12</f>
        <v>3616</v>
      </c>
      <c r="C26" s="269">
        <f>'B15-2'!C12</f>
        <v>2725</v>
      </c>
      <c r="D26" s="269">
        <f t="shared" si="4"/>
        <v>2536</v>
      </c>
      <c r="E26" s="269"/>
    </row>
    <row r="27" spans="1:242" ht="29.25">
      <c r="A27" s="270" t="s">
        <v>387</v>
      </c>
      <c r="B27" s="269">
        <f>'B15-1'!C13</f>
        <v>214</v>
      </c>
      <c r="C27" s="269">
        <f>'B15-2'!C13</f>
        <v>706</v>
      </c>
      <c r="D27" s="269">
        <f t="shared" si="4"/>
        <v>771</v>
      </c>
      <c r="E27" s="269"/>
    </row>
    <row r="28" spans="1:242" ht="29.25">
      <c r="A28" s="270" t="s">
        <v>388</v>
      </c>
      <c r="B28" s="269">
        <f>'B15-1'!C14</f>
        <v>3023</v>
      </c>
      <c r="C28" s="269">
        <f>'B15-2'!C14</f>
        <v>5701</v>
      </c>
      <c r="D28" s="269">
        <f t="shared" si="4"/>
        <v>4146</v>
      </c>
      <c r="E28" s="269"/>
    </row>
    <row r="29" spans="1:242">
      <c r="A29" s="269"/>
      <c r="B29" s="269"/>
      <c r="C29" s="269"/>
      <c r="D29" s="269"/>
      <c r="E29" s="269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Normal="100" zoomScaleSheetLayoutView="100" workbookViewId="0">
      <selection activeCell="C2" sqref="C2"/>
    </sheetView>
  </sheetViews>
  <sheetFormatPr defaultRowHeight="12.75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99" customHeight="1" thickTop="1" thickBot="1">
      <c r="A1" s="238" t="s">
        <v>878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topLeftCell="A10" zoomScaleNormal="100" zoomScaleSheetLayoutView="100" workbookViewId="0">
      <selection activeCell="N6" sqref="N6"/>
    </sheetView>
  </sheetViews>
  <sheetFormatPr defaultRowHeight="1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262"/>
    <col min="257" max="257" width="25.7109375" style="262" customWidth="1"/>
    <col min="258" max="258" width="13.140625" style="262" customWidth="1"/>
    <col min="259" max="259" width="8.7109375" style="262" customWidth="1"/>
    <col min="260" max="263" width="9.7109375" style="262" customWidth="1"/>
    <col min="264" max="264" width="10.7109375" style="262" customWidth="1"/>
    <col min="265" max="267" width="9.7109375" style="262" customWidth="1"/>
    <col min="268" max="268" width="25.7109375" style="262" customWidth="1"/>
    <col min="269" max="512" width="9.140625" style="262"/>
    <col min="513" max="513" width="25.7109375" style="262" customWidth="1"/>
    <col min="514" max="514" width="13.140625" style="262" customWidth="1"/>
    <col min="515" max="515" width="8.7109375" style="262" customWidth="1"/>
    <col min="516" max="519" width="9.7109375" style="262" customWidth="1"/>
    <col min="520" max="520" width="10.7109375" style="262" customWidth="1"/>
    <col min="521" max="523" width="9.7109375" style="262" customWidth="1"/>
    <col min="524" max="524" width="25.7109375" style="262" customWidth="1"/>
    <col min="525" max="768" width="9.140625" style="262"/>
    <col min="769" max="769" width="25.7109375" style="262" customWidth="1"/>
    <col min="770" max="770" width="13.140625" style="262" customWidth="1"/>
    <col min="771" max="771" width="8.7109375" style="262" customWidth="1"/>
    <col min="772" max="775" width="9.7109375" style="262" customWidth="1"/>
    <col min="776" max="776" width="10.7109375" style="262" customWidth="1"/>
    <col min="777" max="779" width="9.7109375" style="262" customWidth="1"/>
    <col min="780" max="780" width="25.7109375" style="262" customWidth="1"/>
    <col min="781" max="1024" width="9.140625" style="262"/>
    <col min="1025" max="1025" width="25.7109375" style="262" customWidth="1"/>
    <col min="1026" max="1026" width="13.140625" style="262" customWidth="1"/>
    <col min="1027" max="1027" width="8.7109375" style="262" customWidth="1"/>
    <col min="1028" max="1031" width="9.7109375" style="262" customWidth="1"/>
    <col min="1032" max="1032" width="10.7109375" style="262" customWidth="1"/>
    <col min="1033" max="1035" width="9.7109375" style="262" customWidth="1"/>
    <col min="1036" max="1036" width="25.7109375" style="262" customWidth="1"/>
    <col min="1037" max="1280" width="9.140625" style="262"/>
    <col min="1281" max="1281" width="25.7109375" style="262" customWidth="1"/>
    <col min="1282" max="1282" width="13.140625" style="262" customWidth="1"/>
    <col min="1283" max="1283" width="8.7109375" style="262" customWidth="1"/>
    <col min="1284" max="1287" width="9.7109375" style="262" customWidth="1"/>
    <col min="1288" max="1288" width="10.7109375" style="262" customWidth="1"/>
    <col min="1289" max="1291" width="9.7109375" style="262" customWidth="1"/>
    <col min="1292" max="1292" width="25.7109375" style="262" customWidth="1"/>
    <col min="1293" max="1536" width="9.140625" style="262"/>
    <col min="1537" max="1537" width="25.7109375" style="262" customWidth="1"/>
    <col min="1538" max="1538" width="13.140625" style="262" customWidth="1"/>
    <col min="1539" max="1539" width="8.7109375" style="262" customWidth="1"/>
    <col min="1540" max="1543" width="9.7109375" style="262" customWidth="1"/>
    <col min="1544" max="1544" width="10.7109375" style="262" customWidth="1"/>
    <col min="1545" max="1547" width="9.7109375" style="262" customWidth="1"/>
    <col min="1548" max="1548" width="25.7109375" style="262" customWidth="1"/>
    <col min="1549" max="1792" width="9.140625" style="262"/>
    <col min="1793" max="1793" width="25.7109375" style="262" customWidth="1"/>
    <col min="1794" max="1794" width="13.140625" style="262" customWidth="1"/>
    <col min="1795" max="1795" width="8.7109375" style="262" customWidth="1"/>
    <col min="1796" max="1799" width="9.7109375" style="262" customWidth="1"/>
    <col min="1800" max="1800" width="10.7109375" style="262" customWidth="1"/>
    <col min="1801" max="1803" width="9.7109375" style="262" customWidth="1"/>
    <col min="1804" max="1804" width="25.7109375" style="262" customWidth="1"/>
    <col min="1805" max="2048" width="9.140625" style="262"/>
    <col min="2049" max="2049" width="25.7109375" style="262" customWidth="1"/>
    <col min="2050" max="2050" width="13.140625" style="262" customWidth="1"/>
    <col min="2051" max="2051" width="8.7109375" style="262" customWidth="1"/>
    <col min="2052" max="2055" width="9.7109375" style="262" customWidth="1"/>
    <col min="2056" max="2056" width="10.7109375" style="262" customWidth="1"/>
    <col min="2057" max="2059" width="9.7109375" style="262" customWidth="1"/>
    <col min="2060" max="2060" width="25.7109375" style="262" customWidth="1"/>
    <col min="2061" max="2304" width="9.140625" style="262"/>
    <col min="2305" max="2305" width="25.7109375" style="262" customWidth="1"/>
    <col min="2306" max="2306" width="13.140625" style="262" customWidth="1"/>
    <col min="2307" max="2307" width="8.7109375" style="262" customWidth="1"/>
    <col min="2308" max="2311" width="9.7109375" style="262" customWidth="1"/>
    <col min="2312" max="2312" width="10.7109375" style="262" customWidth="1"/>
    <col min="2313" max="2315" width="9.7109375" style="262" customWidth="1"/>
    <col min="2316" max="2316" width="25.7109375" style="262" customWidth="1"/>
    <col min="2317" max="2560" width="9.140625" style="262"/>
    <col min="2561" max="2561" width="25.7109375" style="262" customWidth="1"/>
    <col min="2562" max="2562" width="13.140625" style="262" customWidth="1"/>
    <col min="2563" max="2563" width="8.7109375" style="262" customWidth="1"/>
    <col min="2564" max="2567" width="9.7109375" style="262" customWidth="1"/>
    <col min="2568" max="2568" width="10.7109375" style="262" customWidth="1"/>
    <col min="2569" max="2571" width="9.7109375" style="262" customWidth="1"/>
    <col min="2572" max="2572" width="25.7109375" style="262" customWidth="1"/>
    <col min="2573" max="2816" width="9.140625" style="262"/>
    <col min="2817" max="2817" width="25.7109375" style="262" customWidth="1"/>
    <col min="2818" max="2818" width="13.140625" style="262" customWidth="1"/>
    <col min="2819" max="2819" width="8.7109375" style="262" customWidth="1"/>
    <col min="2820" max="2823" width="9.7109375" style="262" customWidth="1"/>
    <col min="2824" max="2824" width="10.7109375" style="262" customWidth="1"/>
    <col min="2825" max="2827" width="9.7109375" style="262" customWidth="1"/>
    <col min="2828" max="2828" width="25.7109375" style="262" customWidth="1"/>
    <col min="2829" max="3072" width="9.140625" style="262"/>
    <col min="3073" max="3073" width="25.7109375" style="262" customWidth="1"/>
    <col min="3074" max="3074" width="13.140625" style="262" customWidth="1"/>
    <col min="3075" max="3075" width="8.7109375" style="262" customWidth="1"/>
    <col min="3076" max="3079" width="9.7109375" style="262" customWidth="1"/>
    <col min="3080" max="3080" width="10.7109375" style="262" customWidth="1"/>
    <col min="3081" max="3083" width="9.7109375" style="262" customWidth="1"/>
    <col min="3084" max="3084" width="25.7109375" style="262" customWidth="1"/>
    <col min="3085" max="3328" width="9.140625" style="262"/>
    <col min="3329" max="3329" width="25.7109375" style="262" customWidth="1"/>
    <col min="3330" max="3330" width="13.140625" style="262" customWidth="1"/>
    <col min="3331" max="3331" width="8.7109375" style="262" customWidth="1"/>
    <col min="3332" max="3335" width="9.7109375" style="262" customWidth="1"/>
    <col min="3336" max="3336" width="10.7109375" style="262" customWidth="1"/>
    <col min="3337" max="3339" width="9.7109375" style="262" customWidth="1"/>
    <col min="3340" max="3340" width="25.7109375" style="262" customWidth="1"/>
    <col min="3341" max="3584" width="9.140625" style="262"/>
    <col min="3585" max="3585" width="25.7109375" style="262" customWidth="1"/>
    <col min="3586" max="3586" width="13.140625" style="262" customWidth="1"/>
    <col min="3587" max="3587" width="8.7109375" style="262" customWidth="1"/>
    <col min="3588" max="3591" width="9.7109375" style="262" customWidth="1"/>
    <col min="3592" max="3592" width="10.7109375" style="262" customWidth="1"/>
    <col min="3593" max="3595" width="9.7109375" style="262" customWidth="1"/>
    <col min="3596" max="3596" width="25.7109375" style="262" customWidth="1"/>
    <col min="3597" max="3840" width="9.140625" style="262"/>
    <col min="3841" max="3841" width="25.7109375" style="262" customWidth="1"/>
    <col min="3842" max="3842" width="13.140625" style="262" customWidth="1"/>
    <col min="3843" max="3843" width="8.7109375" style="262" customWidth="1"/>
    <col min="3844" max="3847" width="9.7109375" style="262" customWidth="1"/>
    <col min="3848" max="3848" width="10.7109375" style="262" customWidth="1"/>
    <col min="3849" max="3851" width="9.7109375" style="262" customWidth="1"/>
    <col min="3852" max="3852" width="25.7109375" style="262" customWidth="1"/>
    <col min="3853" max="4096" width="9.140625" style="262"/>
    <col min="4097" max="4097" width="25.7109375" style="262" customWidth="1"/>
    <col min="4098" max="4098" width="13.140625" style="262" customWidth="1"/>
    <col min="4099" max="4099" width="8.7109375" style="262" customWidth="1"/>
    <col min="4100" max="4103" width="9.7109375" style="262" customWidth="1"/>
    <col min="4104" max="4104" width="10.7109375" style="262" customWidth="1"/>
    <col min="4105" max="4107" width="9.7109375" style="262" customWidth="1"/>
    <col min="4108" max="4108" width="25.7109375" style="262" customWidth="1"/>
    <col min="4109" max="4352" width="9.140625" style="262"/>
    <col min="4353" max="4353" width="25.7109375" style="262" customWidth="1"/>
    <col min="4354" max="4354" width="13.140625" style="262" customWidth="1"/>
    <col min="4355" max="4355" width="8.7109375" style="262" customWidth="1"/>
    <col min="4356" max="4359" width="9.7109375" style="262" customWidth="1"/>
    <col min="4360" max="4360" width="10.7109375" style="262" customWidth="1"/>
    <col min="4361" max="4363" width="9.7109375" style="262" customWidth="1"/>
    <col min="4364" max="4364" width="25.7109375" style="262" customWidth="1"/>
    <col min="4365" max="4608" width="9.140625" style="262"/>
    <col min="4609" max="4609" width="25.7109375" style="262" customWidth="1"/>
    <col min="4610" max="4610" width="13.140625" style="262" customWidth="1"/>
    <col min="4611" max="4611" width="8.7109375" style="262" customWidth="1"/>
    <col min="4612" max="4615" width="9.7109375" style="262" customWidth="1"/>
    <col min="4616" max="4616" width="10.7109375" style="262" customWidth="1"/>
    <col min="4617" max="4619" width="9.7109375" style="262" customWidth="1"/>
    <col min="4620" max="4620" width="25.7109375" style="262" customWidth="1"/>
    <col min="4621" max="4864" width="9.140625" style="262"/>
    <col min="4865" max="4865" width="25.7109375" style="262" customWidth="1"/>
    <col min="4866" max="4866" width="13.140625" style="262" customWidth="1"/>
    <col min="4867" max="4867" width="8.7109375" style="262" customWidth="1"/>
    <col min="4868" max="4871" width="9.7109375" style="262" customWidth="1"/>
    <col min="4872" max="4872" width="10.7109375" style="262" customWidth="1"/>
    <col min="4873" max="4875" width="9.7109375" style="262" customWidth="1"/>
    <col min="4876" max="4876" width="25.7109375" style="262" customWidth="1"/>
    <col min="4877" max="5120" width="9.140625" style="262"/>
    <col min="5121" max="5121" width="25.7109375" style="262" customWidth="1"/>
    <col min="5122" max="5122" width="13.140625" style="262" customWidth="1"/>
    <col min="5123" max="5123" width="8.7109375" style="262" customWidth="1"/>
    <col min="5124" max="5127" width="9.7109375" style="262" customWidth="1"/>
    <col min="5128" max="5128" width="10.7109375" style="262" customWidth="1"/>
    <col min="5129" max="5131" width="9.7109375" style="262" customWidth="1"/>
    <col min="5132" max="5132" width="25.7109375" style="262" customWidth="1"/>
    <col min="5133" max="5376" width="9.140625" style="262"/>
    <col min="5377" max="5377" width="25.7109375" style="262" customWidth="1"/>
    <col min="5378" max="5378" width="13.140625" style="262" customWidth="1"/>
    <col min="5379" max="5379" width="8.7109375" style="262" customWidth="1"/>
    <col min="5380" max="5383" width="9.7109375" style="262" customWidth="1"/>
    <col min="5384" max="5384" width="10.7109375" style="262" customWidth="1"/>
    <col min="5385" max="5387" width="9.7109375" style="262" customWidth="1"/>
    <col min="5388" max="5388" width="25.7109375" style="262" customWidth="1"/>
    <col min="5389" max="5632" width="9.140625" style="262"/>
    <col min="5633" max="5633" width="25.7109375" style="262" customWidth="1"/>
    <col min="5634" max="5634" width="13.140625" style="262" customWidth="1"/>
    <col min="5635" max="5635" width="8.7109375" style="262" customWidth="1"/>
    <col min="5636" max="5639" width="9.7109375" style="262" customWidth="1"/>
    <col min="5640" max="5640" width="10.7109375" style="262" customWidth="1"/>
    <col min="5641" max="5643" width="9.7109375" style="262" customWidth="1"/>
    <col min="5644" max="5644" width="25.7109375" style="262" customWidth="1"/>
    <col min="5645" max="5888" width="9.140625" style="262"/>
    <col min="5889" max="5889" width="25.7109375" style="262" customWidth="1"/>
    <col min="5890" max="5890" width="13.140625" style="262" customWidth="1"/>
    <col min="5891" max="5891" width="8.7109375" style="262" customWidth="1"/>
    <col min="5892" max="5895" width="9.7109375" style="262" customWidth="1"/>
    <col min="5896" max="5896" width="10.7109375" style="262" customWidth="1"/>
    <col min="5897" max="5899" width="9.7109375" style="262" customWidth="1"/>
    <col min="5900" max="5900" width="25.7109375" style="262" customWidth="1"/>
    <col min="5901" max="6144" width="9.140625" style="262"/>
    <col min="6145" max="6145" width="25.7109375" style="262" customWidth="1"/>
    <col min="6146" max="6146" width="13.140625" style="262" customWidth="1"/>
    <col min="6147" max="6147" width="8.7109375" style="262" customWidth="1"/>
    <col min="6148" max="6151" width="9.7109375" style="262" customWidth="1"/>
    <col min="6152" max="6152" width="10.7109375" style="262" customWidth="1"/>
    <col min="6153" max="6155" width="9.7109375" style="262" customWidth="1"/>
    <col min="6156" max="6156" width="25.7109375" style="262" customWidth="1"/>
    <col min="6157" max="6400" width="9.140625" style="262"/>
    <col min="6401" max="6401" width="25.7109375" style="262" customWidth="1"/>
    <col min="6402" max="6402" width="13.140625" style="262" customWidth="1"/>
    <col min="6403" max="6403" width="8.7109375" style="262" customWidth="1"/>
    <col min="6404" max="6407" width="9.7109375" style="262" customWidth="1"/>
    <col min="6408" max="6408" width="10.7109375" style="262" customWidth="1"/>
    <col min="6409" max="6411" width="9.7109375" style="262" customWidth="1"/>
    <col min="6412" max="6412" width="25.7109375" style="262" customWidth="1"/>
    <col min="6413" max="6656" width="9.140625" style="262"/>
    <col min="6657" max="6657" width="25.7109375" style="262" customWidth="1"/>
    <col min="6658" max="6658" width="13.140625" style="262" customWidth="1"/>
    <col min="6659" max="6659" width="8.7109375" style="262" customWidth="1"/>
    <col min="6660" max="6663" width="9.7109375" style="262" customWidth="1"/>
    <col min="6664" max="6664" width="10.7109375" style="262" customWidth="1"/>
    <col min="6665" max="6667" width="9.7109375" style="262" customWidth="1"/>
    <col min="6668" max="6668" width="25.7109375" style="262" customWidth="1"/>
    <col min="6669" max="6912" width="9.140625" style="262"/>
    <col min="6913" max="6913" width="25.7109375" style="262" customWidth="1"/>
    <col min="6914" max="6914" width="13.140625" style="262" customWidth="1"/>
    <col min="6915" max="6915" width="8.7109375" style="262" customWidth="1"/>
    <col min="6916" max="6919" width="9.7109375" style="262" customWidth="1"/>
    <col min="6920" max="6920" width="10.7109375" style="262" customWidth="1"/>
    <col min="6921" max="6923" width="9.7109375" style="262" customWidth="1"/>
    <col min="6924" max="6924" width="25.7109375" style="262" customWidth="1"/>
    <col min="6925" max="7168" width="9.140625" style="262"/>
    <col min="7169" max="7169" width="25.7109375" style="262" customWidth="1"/>
    <col min="7170" max="7170" width="13.140625" style="262" customWidth="1"/>
    <col min="7171" max="7171" width="8.7109375" style="262" customWidth="1"/>
    <col min="7172" max="7175" width="9.7109375" style="262" customWidth="1"/>
    <col min="7176" max="7176" width="10.7109375" style="262" customWidth="1"/>
    <col min="7177" max="7179" width="9.7109375" style="262" customWidth="1"/>
    <col min="7180" max="7180" width="25.7109375" style="262" customWidth="1"/>
    <col min="7181" max="7424" width="9.140625" style="262"/>
    <col min="7425" max="7425" width="25.7109375" style="262" customWidth="1"/>
    <col min="7426" max="7426" width="13.140625" style="262" customWidth="1"/>
    <col min="7427" max="7427" width="8.7109375" style="262" customWidth="1"/>
    <col min="7428" max="7431" width="9.7109375" style="262" customWidth="1"/>
    <col min="7432" max="7432" width="10.7109375" style="262" customWidth="1"/>
    <col min="7433" max="7435" width="9.7109375" style="262" customWidth="1"/>
    <col min="7436" max="7436" width="25.7109375" style="262" customWidth="1"/>
    <col min="7437" max="7680" width="9.140625" style="262"/>
    <col min="7681" max="7681" width="25.7109375" style="262" customWidth="1"/>
    <col min="7682" max="7682" width="13.140625" style="262" customWidth="1"/>
    <col min="7683" max="7683" width="8.7109375" style="262" customWidth="1"/>
    <col min="7684" max="7687" width="9.7109375" style="262" customWidth="1"/>
    <col min="7688" max="7688" width="10.7109375" style="262" customWidth="1"/>
    <col min="7689" max="7691" width="9.7109375" style="262" customWidth="1"/>
    <col min="7692" max="7692" width="25.7109375" style="262" customWidth="1"/>
    <col min="7693" max="7936" width="9.140625" style="262"/>
    <col min="7937" max="7937" width="25.7109375" style="262" customWidth="1"/>
    <col min="7938" max="7938" width="13.140625" style="262" customWidth="1"/>
    <col min="7939" max="7939" width="8.7109375" style="262" customWidth="1"/>
    <col min="7940" max="7943" width="9.7109375" style="262" customWidth="1"/>
    <col min="7944" max="7944" width="10.7109375" style="262" customWidth="1"/>
    <col min="7945" max="7947" width="9.7109375" style="262" customWidth="1"/>
    <col min="7948" max="7948" width="25.7109375" style="262" customWidth="1"/>
    <col min="7949" max="8192" width="9.140625" style="262"/>
    <col min="8193" max="8193" width="25.7109375" style="262" customWidth="1"/>
    <col min="8194" max="8194" width="13.140625" style="262" customWidth="1"/>
    <col min="8195" max="8195" width="8.7109375" style="262" customWidth="1"/>
    <col min="8196" max="8199" width="9.7109375" style="262" customWidth="1"/>
    <col min="8200" max="8200" width="10.7109375" style="262" customWidth="1"/>
    <col min="8201" max="8203" width="9.7109375" style="262" customWidth="1"/>
    <col min="8204" max="8204" width="25.7109375" style="262" customWidth="1"/>
    <col min="8205" max="8448" width="9.140625" style="262"/>
    <col min="8449" max="8449" width="25.7109375" style="262" customWidth="1"/>
    <col min="8450" max="8450" width="13.140625" style="262" customWidth="1"/>
    <col min="8451" max="8451" width="8.7109375" style="262" customWidth="1"/>
    <col min="8452" max="8455" width="9.7109375" style="262" customWidth="1"/>
    <col min="8456" max="8456" width="10.7109375" style="262" customWidth="1"/>
    <col min="8457" max="8459" width="9.7109375" style="262" customWidth="1"/>
    <col min="8460" max="8460" width="25.7109375" style="262" customWidth="1"/>
    <col min="8461" max="8704" width="9.140625" style="262"/>
    <col min="8705" max="8705" width="25.7109375" style="262" customWidth="1"/>
    <col min="8706" max="8706" width="13.140625" style="262" customWidth="1"/>
    <col min="8707" max="8707" width="8.7109375" style="262" customWidth="1"/>
    <col min="8708" max="8711" width="9.7109375" style="262" customWidth="1"/>
    <col min="8712" max="8712" width="10.7109375" style="262" customWidth="1"/>
    <col min="8713" max="8715" width="9.7109375" style="262" customWidth="1"/>
    <col min="8716" max="8716" width="25.7109375" style="262" customWidth="1"/>
    <col min="8717" max="8960" width="9.140625" style="262"/>
    <col min="8961" max="8961" width="25.7109375" style="262" customWidth="1"/>
    <col min="8962" max="8962" width="13.140625" style="262" customWidth="1"/>
    <col min="8963" max="8963" width="8.7109375" style="262" customWidth="1"/>
    <col min="8964" max="8967" width="9.7109375" style="262" customWidth="1"/>
    <col min="8968" max="8968" width="10.7109375" style="262" customWidth="1"/>
    <col min="8969" max="8971" width="9.7109375" style="262" customWidth="1"/>
    <col min="8972" max="8972" width="25.7109375" style="262" customWidth="1"/>
    <col min="8973" max="9216" width="9.140625" style="262"/>
    <col min="9217" max="9217" width="25.7109375" style="262" customWidth="1"/>
    <col min="9218" max="9218" width="13.140625" style="262" customWidth="1"/>
    <col min="9219" max="9219" width="8.7109375" style="262" customWidth="1"/>
    <col min="9220" max="9223" width="9.7109375" style="262" customWidth="1"/>
    <col min="9224" max="9224" width="10.7109375" style="262" customWidth="1"/>
    <col min="9225" max="9227" width="9.7109375" style="262" customWidth="1"/>
    <col min="9228" max="9228" width="25.7109375" style="262" customWidth="1"/>
    <col min="9229" max="9472" width="9.140625" style="262"/>
    <col min="9473" max="9473" width="25.7109375" style="262" customWidth="1"/>
    <col min="9474" max="9474" width="13.140625" style="262" customWidth="1"/>
    <col min="9475" max="9475" width="8.7109375" style="262" customWidth="1"/>
    <col min="9476" max="9479" width="9.7109375" style="262" customWidth="1"/>
    <col min="9480" max="9480" width="10.7109375" style="262" customWidth="1"/>
    <col min="9481" max="9483" width="9.7109375" style="262" customWidth="1"/>
    <col min="9484" max="9484" width="25.7109375" style="262" customWidth="1"/>
    <col min="9485" max="9728" width="9.140625" style="262"/>
    <col min="9729" max="9729" width="25.7109375" style="262" customWidth="1"/>
    <col min="9730" max="9730" width="13.140625" style="262" customWidth="1"/>
    <col min="9731" max="9731" width="8.7109375" style="262" customWidth="1"/>
    <col min="9732" max="9735" width="9.7109375" style="262" customWidth="1"/>
    <col min="9736" max="9736" width="10.7109375" style="262" customWidth="1"/>
    <col min="9737" max="9739" width="9.7109375" style="262" customWidth="1"/>
    <col min="9740" max="9740" width="25.7109375" style="262" customWidth="1"/>
    <col min="9741" max="9984" width="9.140625" style="262"/>
    <col min="9985" max="9985" width="25.7109375" style="262" customWidth="1"/>
    <col min="9986" max="9986" width="13.140625" style="262" customWidth="1"/>
    <col min="9987" max="9987" width="8.7109375" style="262" customWidth="1"/>
    <col min="9988" max="9991" width="9.7109375" style="262" customWidth="1"/>
    <col min="9992" max="9992" width="10.7109375" style="262" customWidth="1"/>
    <col min="9993" max="9995" width="9.7109375" style="262" customWidth="1"/>
    <col min="9996" max="9996" width="25.7109375" style="262" customWidth="1"/>
    <col min="9997" max="10240" width="9.140625" style="262"/>
    <col min="10241" max="10241" width="25.7109375" style="262" customWidth="1"/>
    <col min="10242" max="10242" width="13.140625" style="262" customWidth="1"/>
    <col min="10243" max="10243" width="8.7109375" style="262" customWidth="1"/>
    <col min="10244" max="10247" width="9.7109375" style="262" customWidth="1"/>
    <col min="10248" max="10248" width="10.7109375" style="262" customWidth="1"/>
    <col min="10249" max="10251" width="9.7109375" style="262" customWidth="1"/>
    <col min="10252" max="10252" width="25.7109375" style="262" customWidth="1"/>
    <col min="10253" max="10496" width="9.140625" style="262"/>
    <col min="10497" max="10497" width="25.7109375" style="262" customWidth="1"/>
    <col min="10498" max="10498" width="13.140625" style="262" customWidth="1"/>
    <col min="10499" max="10499" width="8.7109375" style="262" customWidth="1"/>
    <col min="10500" max="10503" width="9.7109375" style="262" customWidth="1"/>
    <col min="10504" max="10504" width="10.7109375" style="262" customWidth="1"/>
    <col min="10505" max="10507" width="9.7109375" style="262" customWidth="1"/>
    <col min="10508" max="10508" width="25.7109375" style="262" customWidth="1"/>
    <col min="10509" max="10752" width="9.140625" style="262"/>
    <col min="10753" max="10753" width="25.7109375" style="262" customWidth="1"/>
    <col min="10754" max="10754" width="13.140625" style="262" customWidth="1"/>
    <col min="10755" max="10755" width="8.7109375" style="262" customWidth="1"/>
    <col min="10756" max="10759" width="9.7109375" style="262" customWidth="1"/>
    <col min="10760" max="10760" width="10.7109375" style="262" customWidth="1"/>
    <col min="10761" max="10763" width="9.7109375" style="262" customWidth="1"/>
    <col min="10764" max="10764" width="25.7109375" style="262" customWidth="1"/>
    <col min="10765" max="11008" width="9.140625" style="262"/>
    <col min="11009" max="11009" width="25.7109375" style="262" customWidth="1"/>
    <col min="11010" max="11010" width="13.140625" style="262" customWidth="1"/>
    <col min="11011" max="11011" width="8.7109375" style="262" customWidth="1"/>
    <col min="11012" max="11015" width="9.7109375" style="262" customWidth="1"/>
    <col min="11016" max="11016" width="10.7109375" style="262" customWidth="1"/>
    <col min="11017" max="11019" width="9.7109375" style="262" customWidth="1"/>
    <col min="11020" max="11020" width="25.7109375" style="262" customWidth="1"/>
    <col min="11021" max="11264" width="9.140625" style="262"/>
    <col min="11265" max="11265" width="25.7109375" style="262" customWidth="1"/>
    <col min="11266" max="11266" width="13.140625" style="262" customWidth="1"/>
    <col min="11267" max="11267" width="8.7109375" style="262" customWidth="1"/>
    <col min="11268" max="11271" width="9.7109375" style="262" customWidth="1"/>
    <col min="11272" max="11272" width="10.7109375" style="262" customWidth="1"/>
    <col min="11273" max="11275" width="9.7109375" style="262" customWidth="1"/>
    <col min="11276" max="11276" width="25.7109375" style="262" customWidth="1"/>
    <col min="11277" max="11520" width="9.140625" style="262"/>
    <col min="11521" max="11521" width="25.7109375" style="262" customWidth="1"/>
    <col min="11522" max="11522" width="13.140625" style="262" customWidth="1"/>
    <col min="11523" max="11523" width="8.7109375" style="262" customWidth="1"/>
    <col min="11524" max="11527" width="9.7109375" style="262" customWidth="1"/>
    <col min="11528" max="11528" width="10.7109375" style="262" customWidth="1"/>
    <col min="11529" max="11531" width="9.7109375" style="262" customWidth="1"/>
    <col min="11532" max="11532" width="25.7109375" style="262" customWidth="1"/>
    <col min="11533" max="11776" width="9.140625" style="262"/>
    <col min="11777" max="11777" width="25.7109375" style="262" customWidth="1"/>
    <col min="11778" max="11778" width="13.140625" style="262" customWidth="1"/>
    <col min="11779" max="11779" width="8.7109375" style="262" customWidth="1"/>
    <col min="11780" max="11783" width="9.7109375" style="262" customWidth="1"/>
    <col min="11784" max="11784" width="10.7109375" style="262" customWidth="1"/>
    <col min="11785" max="11787" width="9.7109375" style="262" customWidth="1"/>
    <col min="11788" max="11788" width="25.7109375" style="262" customWidth="1"/>
    <col min="11789" max="12032" width="9.140625" style="262"/>
    <col min="12033" max="12033" width="25.7109375" style="262" customWidth="1"/>
    <col min="12034" max="12034" width="13.140625" style="262" customWidth="1"/>
    <col min="12035" max="12035" width="8.7109375" style="262" customWidth="1"/>
    <col min="12036" max="12039" width="9.7109375" style="262" customWidth="1"/>
    <col min="12040" max="12040" width="10.7109375" style="262" customWidth="1"/>
    <col min="12041" max="12043" width="9.7109375" style="262" customWidth="1"/>
    <col min="12044" max="12044" width="25.7109375" style="262" customWidth="1"/>
    <col min="12045" max="12288" width="9.140625" style="262"/>
    <col min="12289" max="12289" width="25.7109375" style="262" customWidth="1"/>
    <col min="12290" max="12290" width="13.140625" style="262" customWidth="1"/>
    <col min="12291" max="12291" width="8.7109375" style="262" customWidth="1"/>
    <col min="12292" max="12295" width="9.7109375" style="262" customWidth="1"/>
    <col min="12296" max="12296" width="10.7109375" style="262" customWidth="1"/>
    <col min="12297" max="12299" width="9.7109375" style="262" customWidth="1"/>
    <col min="12300" max="12300" width="25.7109375" style="262" customWidth="1"/>
    <col min="12301" max="12544" width="9.140625" style="262"/>
    <col min="12545" max="12545" width="25.7109375" style="262" customWidth="1"/>
    <col min="12546" max="12546" width="13.140625" style="262" customWidth="1"/>
    <col min="12547" max="12547" width="8.7109375" style="262" customWidth="1"/>
    <col min="12548" max="12551" width="9.7109375" style="262" customWidth="1"/>
    <col min="12552" max="12552" width="10.7109375" style="262" customWidth="1"/>
    <col min="12553" max="12555" width="9.7109375" style="262" customWidth="1"/>
    <col min="12556" max="12556" width="25.7109375" style="262" customWidth="1"/>
    <col min="12557" max="12800" width="9.140625" style="262"/>
    <col min="12801" max="12801" width="25.7109375" style="262" customWidth="1"/>
    <col min="12802" max="12802" width="13.140625" style="262" customWidth="1"/>
    <col min="12803" max="12803" width="8.7109375" style="262" customWidth="1"/>
    <col min="12804" max="12807" width="9.7109375" style="262" customWidth="1"/>
    <col min="12808" max="12808" width="10.7109375" style="262" customWidth="1"/>
    <col min="12809" max="12811" width="9.7109375" style="262" customWidth="1"/>
    <col min="12812" max="12812" width="25.7109375" style="262" customWidth="1"/>
    <col min="12813" max="13056" width="9.140625" style="262"/>
    <col min="13057" max="13057" width="25.7109375" style="262" customWidth="1"/>
    <col min="13058" max="13058" width="13.140625" style="262" customWidth="1"/>
    <col min="13059" max="13059" width="8.7109375" style="262" customWidth="1"/>
    <col min="13060" max="13063" width="9.7109375" style="262" customWidth="1"/>
    <col min="13064" max="13064" width="10.7109375" style="262" customWidth="1"/>
    <col min="13065" max="13067" width="9.7109375" style="262" customWidth="1"/>
    <col min="13068" max="13068" width="25.7109375" style="262" customWidth="1"/>
    <col min="13069" max="13312" width="9.140625" style="262"/>
    <col min="13313" max="13313" width="25.7109375" style="262" customWidth="1"/>
    <col min="13314" max="13314" width="13.140625" style="262" customWidth="1"/>
    <col min="13315" max="13315" width="8.7109375" style="262" customWidth="1"/>
    <col min="13316" max="13319" width="9.7109375" style="262" customWidth="1"/>
    <col min="13320" max="13320" width="10.7109375" style="262" customWidth="1"/>
    <col min="13321" max="13323" width="9.7109375" style="262" customWidth="1"/>
    <col min="13324" max="13324" width="25.7109375" style="262" customWidth="1"/>
    <col min="13325" max="13568" width="9.140625" style="262"/>
    <col min="13569" max="13569" width="25.7109375" style="262" customWidth="1"/>
    <col min="13570" max="13570" width="13.140625" style="262" customWidth="1"/>
    <col min="13571" max="13571" width="8.7109375" style="262" customWidth="1"/>
    <col min="13572" max="13575" width="9.7109375" style="262" customWidth="1"/>
    <col min="13576" max="13576" width="10.7109375" style="262" customWidth="1"/>
    <col min="13577" max="13579" width="9.7109375" style="262" customWidth="1"/>
    <col min="13580" max="13580" width="25.7109375" style="262" customWidth="1"/>
    <col min="13581" max="13824" width="9.140625" style="262"/>
    <col min="13825" max="13825" width="25.7109375" style="262" customWidth="1"/>
    <col min="13826" max="13826" width="13.140625" style="262" customWidth="1"/>
    <col min="13827" max="13827" width="8.7109375" style="262" customWidth="1"/>
    <col min="13828" max="13831" width="9.7109375" style="262" customWidth="1"/>
    <col min="13832" max="13832" width="10.7109375" style="262" customWidth="1"/>
    <col min="13833" max="13835" width="9.7109375" style="262" customWidth="1"/>
    <col min="13836" max="13836" width="25.7109375" style="262" customWidth="1"/>
    <col min="13837" max="14080" width="9.140625" style="262"/>
    <col min="14081" max="14081" width="25.7109375" style="262" customWidth="1"/>
    <col min="14082" max="14082" width="13.140625" style="262" customWidth="1"/>
    <col min="14083" max="14083" width="8.7109375" style="262" customWidth="1"/>
    <col min="14084" max="14087" width="9.7109375" style="262" customWidth="1"/>
    <col min="14088" max="14088" width="10.7109375" style="262" customWidth="1"/>
    <col min="14089" max="14091" width="9.7109375" style="262" customWidth="1"/>
    <col min="14092" max="14092" width="25.7109375" style="262" customWidth="1"/>
    <col min="14093" max="14336" width="9.140625" style="262"/>
    <col min="14337" max="14337" width="25.7109375" style="262" customWidth="1"/>
    <col min="14338" max="14338" width="13.140625" style="262" customWidth="1"/>
    <col min="14339" max="14339" width="8.7109375" style="262" customWidth="1"/>
    <col min="14340" max="14343" width="9.7109375" style="262" customWidth="1"/>
    <col min="14344" max="14344" width="10.7109375" style="262" customWidth="1"/>
    <col min="14345" max="14347" width="9.7109375" style="262" customWidth="1"/>
    <col min="14348" max="14348" width="25.7109375" style="262" customWidth="1"/>
    <col min="14349" max="14592" width="9.140625" style="262"/>
    <col min="14593" max="14593" width="25.7109375" style="262" customWidth="1"/>
    <col min="14594" max="14594" width="13.140625" style="262" customWidth="1"/>
    <col min="14595" max="14595" width="8.7109375" style="262" customWidth="1"/>
    <col min="14596" max="14599" width="9.7109375" style="262" customWidth="1"/>
    <col min="14600" max="14600" width="10.7109375" style="262" customWidth="1"/>
    <col min="14601" max="14603" width="9.7109375" style="262" customWidth="1"/>
    <col min="14604" max="14604" width="25.7109375" style="262" customWidth="1"/>
    <col min="14605" max="14848" width="9.140625" style="262"/>
    <col min="14849" max="14849" width="25.7109375" style="262" customWidth="1"/>
    <col min="14850" max="14850" width="13.140625" style="262" customWidth="1"/>
    <col min="14851" max="14851" width="8.7109375" style="262" customWidth="1"/>
    <col min="14852" max="14855" width="9.7109375" style="262" customWidth="1"/>
    <col min="14856" max="14856" width="10.7109375" style="262" customWidth="1"/>
    <col min="14857" max="14859" width="9.7109375" style="262" customWidth="1"/>
    <col min="14860" max="14860" width="25.7109375" style="262" customWidth="1"/>
    <col min="14861" max="15104" width="9.140625" style="262"/>
    <col min="15105" max="15105" width="25.7109375" style="262" customWidth="1"/>
    <col min="15106" max="15106" width="13.140625" style="262" customWidth="1"/>
    <col min="15107" max="15107" width="8.7109375" style="262" customWidth="1"/>
    <col min="15108" max="15111" width="9.7109375" style="262" customWidth="1"/>
    <col min="15112" max="15112" width="10.7109375" style="262" customWidth="1"/>
    <col min="15113" max="15115" width="9.7109375" style="262" customWidth="1"/>
    <col min="15116" max="15116" width="25.7109375" style="262" customWidth="1"/>
    <col min="15117" max="15360" width="9.140625" style="262"/>
    <col min="15361" max="15361" width="25.7109375" style="262" customWidth="1"/>
    <col min="15362" max="15362" width="13.140625" style="262" customWidth="1"/>
    <col min="15363" max="15363" width="8.7109375" style="262" customWidth="1"/>
    <col min="15364" max="15367" width="9.7109375" style="262" customWidth="1"/>
    <col min="15368" max="15368" width="10.7109375" style="262" customWidth="1"/>
    <col min="15369" max="15371" width="9.7109375" style="262" customWidth="1"/>
    <col min="15372" max="15372" width="25.7109375" style="262" customWidth="1"/>
    <col min="15373" max="15616" width="9.140625" style="262"/>
    <col min="15617" max="15617" width="25.7109375" style="262" customWidth="1"/>
    <col min="15618" max="15618" width="13.140625" style="262" customWidth="1"/>
    <col min="15619" max="15619" width="8.7109375" style="262" customWidth="1"/>
    <col min="15620" max="15623" width="9.7109375" style="262" customWidth="1"/>
    <col min="15624" max="15624" width="10.7109375" style="262" customWidth="1"/>
    <col min="15625" max="15627" width="9.7109375" style="262" customWidth="1"/>
    <col min="15628" max="15628" width="25.7109375" style="262" customWidth="1"/>
    <col min="15629" max="15872" width="9.140625" style="262"/>
    <col min="15873" max="15873" width="25.7109375" style="262" customWidth="1"/>
    <col min="15874" max="15874" width="13.140625" style="262" customWidth="1"/>
    <col min="15875" max="15875" width="8.7109375" style="262" customWidth="1"/>
    <col min="15876" max="15879" width="9.7109375" style="262" customWidth="1"/>
    <col min="15880" max="15880" width="10.7109375" style="262" customWidth="1"/>
    <col min="15881" max="15883" width="9.7109375" style="262" customWidth="1"/>
    <col min="15884" max="15884" width="25.7109375" style="262" customWidth="1"/>
    <col min="15885" max="16128" width="9.140625" style="262"/>
    <col min="16129" max="16129" width="25.7109375" style="262" customWidth="1"/>
    <col min="16130" max="16130" width="13.140625" style="262" customWidth="1"/>
    <col min="16131" max="16131" width="8.7109375" style="262" customWidth="1"/>
    <col min="16132" max="16135" width="9.7109375" style="262" customWidth="1"/>
    <col min="16136" max="16136" width="10.7109375" style="262" customWidth="1"/>
    <col min="16137" max="16139" width="9.7109375" style="262" customWidth="1"/>
    <col min="16140" max="16140" width="25.7109375" style="262" customWidth="1"/>
    <col min="16141" max="16384" width="9.140625" style="262"/>
  </cols>
  <sheetData>
    <row r="1" spans="1:242" ht="20.25">
      <c r="A1" s="1250" t="s">
        <v>908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309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2016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529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30.75" customHeight="1">
      <c r="A5" s="672" t="s">
        <v>331</v>
      </c>
      <c r="B5" s="689"/>
      <c r="C5" s="689"/>
      <c r="D5" s="689"/>
      <c r="E5" s="689"/>
      <c r="F5" s="689"/>
      <c r="G5" s="689"/>
      <c r="H5" s="689"/>
      <c r="I5" s="690"/>
      <c r="J5" s="689"/>
      <c r="K5" s="689"/>
      <c r="L5" s="665" t="s">
        <v>332</v>
      </c>
    </row>
    <row r="6" spans="1:242" ht="28.5" customHeight="1" thickBot="1">
      <c r="A6" s="1193" t="s">
        <v>312</v>
      </c>
      <c r="B6" s="1253" t="s">
        <v>630</v>
      </c>
      <c r="C6" s="1255" t="s">
        <v>541</v>
      </c>
      <c r="D6" s="1255"/>
      <c r="E6" s="1255"/>
      <c r="F6" s="1255"/>
      <c r="G6" s="1255"/>
      <c r="H6" s="1255"/>
      <c r="I6" s="1255"/>
      <c r="J6" s="1255"/>
      <c r="K6" s="1255"/>
      <c r="L6" s="1244" t="s">
        <v>313</v>
      </c>
    </row>
    <row r="7" spans="1:242" ht="57.75" customHeight="1" thickTop="1">
      <c r="A7" s="1194"/>
      <c r="B7" s="1254"/>
      <c r="C7" s="691" t="s">
        <v>631</v>
      </c>
      <c r="D7" s="51" t="s">
        <v>533</v>
      </c>
      <c r="E7" s="222" t="s">
        <v>534</v>
      </c>
      <c r="F7" s="222" t="s">
        <v>535</v>
      </c>
      <c r="G7" s="222" t="s">
        <v>536</v>
      </c>
      <c r="H7" s="222" t="s">
        <v>537</v>
      </c>
      <c r="I7" s="222" t="s">
        <v>538</v>
      </c>
      <c r="J7" s="222" t="s">
        <v>539</v>
      </c>
      <c r="K7" s="222" t="s">
        <v>540</v>
      </c>
      <c r="L7" s="1245"/>
    </row>
    <row r="8" spans="1:242" ht="24.95" customHeight="1" thickBot="1">
      <c r="A8" s="378" t="s">
        <v>314</v>
      </c>
      <c r="B8" s="480">
        <f>C8/$C$16%</f>
        <v>2.3045942720763719</v>
      </c>
      <c r="C8" s="451">
        <f>SUM(D8:K8)</f>
        <v>618</v>
      </c>
      <c r="D8" s="451">
        <f>SUM('B15-1'!D8+'B15-2'!D8+'B15-3'!D8)</f>
        <v>2</v>
      </c>
      <c r="E8" s="451">
        <f>SUM('B15-1'!E8+'B15-2'!E8+'B15-3'!E8)</f>
        <v>82</v>
      </c>
      <c r="F8" s="451">
        <f>SUM('B15-1'!F8+'B15-2'!F8+'B15-3'!F8)</f>
        <v>24</v>
      </c>
      <c r="G8" s="451">
        <f>SUM('B15-1'!G8+'B15-2'!G8+'B15-3'!G8)</f>
        <v>223</v>
      </c>
      <c r="H8" s="451">
        <f>SUM('B15-1'!H8+'B15-2'!H8+'B15-3'!H8)</f>
        <v>115</v>
      </c>
      <c r="I8" s="451">
        <f>SUM('B15-1'!I8+'B15-2'!I8+'B15-3'!I8)</f>
        <v>85</v>
      </c>
      <c r="J8" s="451">
        <f>SUM('B15-1'!J8+'B15-2'!J8+'B15-3'!J8)</f>
        <v>0</v>
      </c>
      <c r="K8" s="451">
        <f>SUM('B15-1'!K8+'B15-2'!K8+'B15-3'!K8)</f>
        <v>87</v>
      </c>
      <c r="L8" s="135" t="s">
        <v>315</v>
      </c>
    </row>
    <row r="9" spans="1:242" ht="24.95" customHeight="1" thickTop="1" thickBot="1">
      <c r="A9" s="379" t="s">
        <v>316</v>
      </c>
      <c r="B9" s="481">
        <f t="shared" ref="B9:B15" si="0">C9/$C$16%</f>
        <v>0</v>
      </c>
      <c r="C9" s="455">
        <f t="shared" ref="C9:C15" si="1">SUM(D9:K9)</f>
        <v>0</v>
      </c>
      <c r="D9" s="455">
        <f>SUM('B15-1'!D9+'B15-2'!D9+'B15-3'!D9)</f>
        <v>0</v>
      </c>
      <c r="E9" s="455">
        <f>SUM('B15-1'!E9+'B15-2'!E9+'B15-3'!E9)</f>
        <v>0</v>
      </c>
      <c r="F9" s="455">
        <f>SUM('B15-1'!F9+'B15-2'!F9+'B15-3'!F9)</f>
        <v>0</v>
      </c>
      <c r="G9" s="455">
        <f>SUM('B15-1'!G9+'B15-2'!G9+'B15-3'!G9)</f>
        <v>0</v>
      </c>
      <c r="H9" s="455">
        <f>SUM('B15-1'!H9+'B15-2'!H9+'B15-3'!H9)</f>
        <v>0</v>
      </c>
      <c r="I9" s="455">
        <f>SUM('B15-1'!I9+'B15-2'!I9+'B15-3'!I9)</f>
        <v>0</v>
      </c>
      <c r="J9" s="455">
        <f>SUM('B15-1'!J9+'B15-2'!J9+'B15-3'!J9)</f>
        <v>0</v>
      </c>
      <c r="K9" s="455">
        <f>SUM('B15-1'!K9+'B15-2'!K9+'B15-3'!K9)</f>
        <v>0</v>
      </c>
      <c r="L9" s="134" t="s">
        <v>317</v>
      </c>
    </row>
    <row r="10" spans="1:242" ht="24.95" customHeight="1" thickTop="1" thickBot="1">
      <c r="A10" s="380" t="s">
        <v>114</v>
      </c>
      <c r="B10" s="482">
        <f t="shared" si="0"/>
        <v>4.3108591885441525</v>
      </c>
      <c r="C10" s="453">
        <f t="shared" si="1"/>
        <v>1156</v>
      </c>
      <c r="D10" s="453">
        <f>SUM('B15-1'!D10+'B15-2'!D10+'B15-3'!D10)</f>
        <v>0</v>
      </c>
      <c r="E10" s="453">
        <f>SUM('B15-1'!E10+'B15-2'!E10+'B15-3'!E10)</f>
        <v>173</v>
      </c>
      <c r="F10" s="453">
        <f>SUM('B15-1'!F10+'B15-2'!F10+'B15-3'!F10)</f>
        <v>58</v>
      </c>
      <c r="G10" s="453">
        <f>SUM('B15-1'!G10+'B15-2'!G10+'B15-3'!G10)</f>
        <v>475</v>
      </c>
      <c r="H10" s="453">
        <f>SUM('B15-1'!H10+'B15-2'!H10+'B15-3'!H10)</f>
        <v>184</v>
      </c>
      <c r="I10" s="453">
        <f>SUM('B15-1'!I10+'B15-2'!I10+'B15-3'!I10)</f>
        <v>250</v>
      </c>
      <c r="J10" s="453">
        <f>SUM('B15-1'!J10+'B15-2'!J10+'B15-3'!J10)</f>
        <v>0</v>
      </c>
      <c r="K10" s="453">
        <f>SUM('B15-1'!K10+'B15-2'!K10+'B15-3'!K10)</f>
        <v>16</v>
      </c>
      <c r="L10" s="133" t="s">
        <v>318</v>
      </c>
    </row>
    <row r="11" spans="1:242" ht="24.95" customHeight="1" thickTop="1" thickBot="1">
      <c r="A11" s="379" t="s">
        <v>115</v>
      </c>
      <c r="B11" s="481">
        <f t="shared" si="0"/>
        <v>5.6869033412887822</v>
      </c>
      <c r="C11" s="455">
        <f t="shared" si="1"/>
        <v>1525</v>
      </c>
      <c r="D11" s="455">
        <f>SUM('B15-1'!D11+'B15-2'!D11+'B15-3'!D11)</f>
        <v>1</v>
      </c>
      <c r="E11" s="455">
        <f>SUM('B15-1'!E11+'B15-2'!E11+'B15-3'!E11)</f>
        <v>281</v>
      </c>
      <c r="F11" s="455">
        <f>SUM('B15-1'!F11+'B15-2'!F11+'B15-3'!F11)</f>
        <v>67</v>
      </c>
      <c r="G11" s="455">
        <f>SUM('B15-1'!G11+'B15-2'!G11+'B15-3'!G11)</f>
        <v>633</v>
      </c>
      <c r="H11" s="455">
        <f>SUM('B15-1'!H11+'B15-2'!H11+'B15-3'!H11)</f>
        <v>416</v>
      </c>
      <c r="I11" s="455">
        <f>SUM('B15-1'!I11+'B15-2'!I11+'B15-3'!I11)</f>
        <v>107</v>
      </c>
      <c r="J11" s="455">
        <f>SUM('B15-1'!J11+'B15-2'!J11+'B15-3'!J11)</f>
        <v>0</v>
      </c>
      <c r="K11" s="455">
        <f>SUM('B15-1'!K11+'B15-2'!K11+'B15-3'!K11)</f>
        <v>20</v>
      </c>
      <c r="L11" s="134" t="s">
        <v>319</v>
      </c>
    </row>
    <row r="12" spans="1:242" ht="24.95" customHeight="1" thickTop="1" thickBot="1">
      <c r="A12" s="380" t="s">
        <v>116</v>
      </c>
      <c r="B12" s="482">
        <f t="shared" si="0"/>
        <v>33.103371121718375</v>
      </c>
      <c r="C12" s="453">
        <f t="shared" si="1"/>
        <v>8877</v>
      </c>
      <c r="D12" s="453">
        <f>SUM('B15-1'!D12+'B15-2'!D12+'B15-3'!D12)</f>
        <v>4</v>
      </c>
      <c r="E12" s="453">
        <f>SUM('B15-1'!E12+'B15-2'!E12+'B15-3'!E12)</f>
        <v>2347</v>
      </c>
      <c r="F12" s="453">
        <f>SUM('B15-1'!F12+'B15-2'!F12+'B15-3'!F12)</f>
        <v>577</v>
      </c>
      <c r="G12" s="453">
        <f>SUM('B15-1'!G12+'B15-2'!G12+'B15-3'!G12)</f>
        <v>4972</v>
      </c>
      <c r="H12" s="453">
        <f>SUM('B15-1'!H12+'B15-2'!H12+'B15-3'!H12)</f>
        <v>550</v>
      </c>
      <c r="I12" s="453">
        <f>SUM('B15-1'!I12+'B15-2'!I12+'B15-3'!I12)</f>
        <v>377</v>
      </c>
      <c r="J12" s="453">
        <f>SUM('B15-1'!J12+'B15-2'!J12+'B15-3'!J12)</f>
        <v>0</v>
      </c>
      <c r="K12" s="453">
        <f>SUM('B15-1'!K12+'B15-2'!K12+'B15-3'!K12)</f>
        <v>50</v>
      </c>
      <c r="L12" s="133" t="s">
        <v>320</v>
      </c>
    </row>
    <row r="13" spans="1:242" ht="24.95" customHeight="1" thickTop="1" thickBot="1">
      <c r="A13" s="379" t="s">
        <v>321</v>
      </c>
      <c r="B13" s="481">
        <f t="shared" si="0"/>
        <v>6.30593675417661</v>
      </c>
      <c r="C13" s="455">
        <f t="shared" si="1"/>
        <v>1691</v>
      </c>
      <c r="D13" s="455">
        <f>SUM('B15-1'!D13+'B15-2'!D13+'B15-3'!D13)</f>
        <v>5</v>
      </c>
      <c r="E13" s="455">
        <f>SUM('B15-1'!E13+'B15-2'!E13+'B15-3'!E13)</f>
        <v>727</v>
      </c>
      <c r="F13" s="455">
        <f>SUM('B15-1'!F13+'B15-2'!F13+'B15-3'!F13)</f>
        <v>545</v>
      </c>
      <c r="G13" s="455">
        <f>SUM('B15-1'!G13+'B15-2'!G13+'B15-3'!G13)</f>
        <v>358</v>
      </c>
      <c r="H13" s="455">
        <f>SUM('B15-1'!H13+'B15-2'!H13+'B15-3'!H13)</f>
        <v>28</v>
      </c>
      <c r="I13" s="455">
        <f>SUM('B15-1'!I13+'B15-2'!I13+'B15-3'!I13)</f>
        <v>24</v>
      </c>
      <c r="J13" s="455">
        <f>SUM('B15-1'!J13+'B15-2'!J13+'B15-3'!J13)</f>
        <v>0</v>
      </c>
      <c r="K13" s="455">
        <f>SUM('B15-1'!K13+'B15-2'!K13+'B15-3'!K13)</f>
        <v>4</v>
      </c>
      <c r="L13" s="134" t="s">
        <v>322</v>
      </c>
    </row>
    <row r="14" spans="1:242" ht="24.95" customHeight="1" thickTop="1" thickBot="1">
      <c r="A14" s="380" t="s">
        <v>323</v>
      </c>
      <c r="B14" s="482">
        <f t="shared" si="0"/>
        <v>47.993735083532215</v>
      </c>
      <c r="C14" s="453">
        <f t="shared" si="1"/>
        <v>12870</v>
      </c>
      <c r="D14" s="453">
        <f>SUM('B15-1'!D14+'B15-2'!D14+'B15-3'!D14)</f>
        <v>10</v>
      </c>
      <c r="E14" s="453">
        <f>SUM('B15-1'!E14+'B15-2'!E14+'B15-3'!E14)</f>
        <v>10261</v>
      </c>
      <c r="F14" s="453">
        <f>SUM('B15-1'!F14+'B15-2'!F14+'B15-3'!F14)</f>
        <v>767</v>
      </c>
      <c r="G14" s="453">
        <f>SUM('B15-1'!G14+'B15-2'!G14+'B15-3'!G14)</f>
        <v>1491</v>
      </c>
      <c r="H14" s="453">
        <f>SUM('B15-1'!H14+'B15-2'!H14+'B15-3'!H14)</f>
        <v>239</v>
      </c>
      <c r="I14" s="453">
        <f>SUM('B15-1'!I14+'B15-2'!I14+'B15-3'!I14)</f>
        <v>92</v>
      </c>
      <c r="J14" s="453">
        <f>SUM('B15-1'!J14+'B15-2'!J14+'B15-3'!J14)</f>
        <v>0</v>
      </c>
      <c r="K14" s="453">
        <f>SUM('B15-1'!K14+'B15-2'!K14+'B15-3'!K14)</f>
        <v>10</v>
      </c>
      <c r="L14" s="133" t="s">
        <v>324</v>
      </c>
    </row>
    <row r="15" spans="1:242" ht="24.95" customHeight="1" thickTop="1">
      <c r="A15" s="383" t="s">
        <v>275</v>
      </c>
      <c r="B15" s="483">
        <f t="shared" si="0"/>
        <v>0.29460023866348445</v>
      </c>
      <c r="C15" s="487">
        <f t="shared" si="1"/>
        <v>79</v>
      </c>
      <c r="D15" s="487">
        <f>SUM('B15-1'!D15+'B15-2'!D15+'B15-3'!D15)</f>
        <v>45</v>
      </c>
      <c r="E15" s="487">
        <f>SUM('B15-1'!E15+'B15-2'!E15+'B15-3'!E15)</f>
        <v>19</v>
      </c>
      <c r="F15" s="487">
        <f>SUM('B15-1'!F15+'B15-2'!F15+'B15-3'!F15)</f>
        <v>4</v>
      </c>
      <c r="G15" s="487">
        <f>SUM('B15-1'!G15+'B15-2'!G15+'B15-3'!G15)</f>
        <v>6</v>
      </c>
      <c r="H15" s="487">
        <f>SUM('B15-1'!H15+'B15-2'!H15+'B15-3'!H15)</f>
        <v>3</v>
      </c>
      <c r="I15" s="487">
        <f>SUM('B15-1'!I15+'B15-2'!I15+'B15-3'!I15)</f>
        <v>2</v>
      </c>
      <c r="J15" s="487">
        <f>SUM('B15-1'!J15+'B15-2'!J15+'B15-3'!J15)</f>
        <v>0</v>
      </c>
      <c r="K15" s="487">
        <f>SUM('B15-1'!K15+'B15-2'!K15+'B15-3'!K15)</f>
        <v>0</v>
      </c>
      <c r="L15" s="137" t="s">
        <v>108</v>
      </c>
    </row>
    <row r="16" spans="1:242" ht="30" customHeight="1" thickBot="1">
      <c r="A16" s="139" t="s">
        <v>66</v>
      </c>
      <c r="B16" s="244">
        <f t="shared" ref="B16:K16" si="2">SUM(B8:B15)</f>
        <v>99.999999999999986</v>
      </c>
      <c r="C16" s="488">
        <f t="shared" si="2"/>
        <v>26816</v>
      </c>
      <c r="D16" s="489">
        <f t="shared" si="2"/>
        <v>67</v>
      </c>
      <c r="E16" s="489">
        <f t="shared" si="2"/>
        <v>13890</v>
      </c>
      <c r="F16" s="489">
        <f t="shared" si="2"/>
        <v>2042</v>
      </c>
      <c r="G16" s="489">
        <f t="shared" si="2"/>
        <v>8158</v>
      </c>
      <c r="H16" s="489">
        <f t="shared" si="2"/>
        <v>1535</v>
      </c>
      <c r="I16" s="489">
        <f t="shared" si="2"/>
        <v>937</v>
      </c>
      <c r="J16" s="489">
        <f t="shared" si="2"/>
        <v>0</v>
      </c>
      <c r="K16" s="489">
        <f t="shared" si="2"/>
        <v>187</v>
      </c>
      <c r="L16" s="223" t="s">
        <v>67</v>
      </c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  <c r="BV16" s="263"/>
      <c r="BW16" s="263"/>
      <c r="BX16" s="263"/>
      <c r="BY16" s="263"/>
      <c r="BZ16" s="263"/>
      <c r="CA16" s="263"/>
      <c r="CB16" s="263"/>
      <c r="CC16" s="263"/>
      <c r="CD16" s="263"/>
      <c r="CE16" s="263"/>
      <c r="CF16" s="263"/>
      <c r="CG16" s="263"/>
      <c r="CH16" s="263"/>
      <c r="CI16" s="263"/>
      <c r="CJ16" s="263"/>
      <c r="CK16" s="263"/>
      <c r="CL16" s="263"/>
      <c r="CM16" s="263"/>
      <c r="CN16" s="263"/>
      <c r="CO16" s="263"/>
      <c r="CP16" s="263"/>
      <c r="CQ16" s="263"/>
      <c r="CR16" s="263"/>
      <c r="CS16" s="263"/>
      <c r="CT16" s="263"/>
      <c r="CU16" s="263"/>
      <c r="CV16" s="263"/>
      <c r="CW16" s="263"/>
      <c r="CX16" s="263"/>
      <c r="CY16" s="263"/>
      <c r="CZ16" s="263"/>
      <c r="DA16" s="263"/>
      <c r="DB16" s="263"/>
      <c r="DC16" s="263"/>
      <c r="DD16" s="263"/>
      <c r="DE16" s="263"/>
      <c r="DF16" s="263"/>
      <c r="DG16" s="263"/>
      <c r="DH16" s="263"/>
      <c r="DI16" s="263"/>
      <c r="DJ16" s="263"/>
      <c r="DK16" s="263"/>
      <c r="DL16" s="263"/>
      <c r="DM16" s="263"/>
      <c r="DN16" s="263"/>
      <c r="DO16" s="263"/>
      <c r="DP16" s="263"/>
      <c r="DQ16" s="263"/>
      <c r="DR16" s="263"/>
      <c r="DS16" s="263"/>
      <c r="DT16" s="263"/>
      <c r="DU16" s="263"/>
      <c r="DV16" s="263"/>
      <c r="DW16" s="263"/>
      <c r="DX16" s="263"/>
      <c r="DY16" s="263"/>
      <c r="DZ16" s="263"/>
      <c r="EA16" s="263"/>
      <c r="EB16" s="263"/>
      <c r="EC16" s="263"/>
      <c r="ED16" s="263"/>
      <c r="EE16" s="263"/>
      <c r="EF16" s="263"/>
      <c r="EG16" s="263"/>
      <c r="EH16" s="263"/>
      <c r="EI16" s="263"/>
      <c r="EJ16" s="263"/>
      <c r="EK16" s="263"/>
      <c r="EL16" s="263"/>
      <c r="EM16" s="263"/>
      <c r="EN16" s="263"/>
      <c r="EO16" s="263"/>
      <c r="EP16" s="263"/>
      <c r="EQ16" s="263"/>
      <c r="ER16" s="263"/>
      <c r="ES16" s="263"/>
      <c r="ET16" s="263"/>
      <c r="EU16" s="263"/>
      <c r="EV16" s="263"/>
      <c r="EW16" s="263"/>
      <c r="EX16" s="263"/>
      <c r="EY16" s="263"/>
      <c r="EZ16" s="263"/>
      <c r="FA16" s="263"/>
      <c r="FB16" s="263"/>
      <c r="FC16" s="263"/>
      <c r="FD16" s="263"/>
      <c r="FE16" s="263"/>
      <c r="FF16" s="263"/>
      <c r="FG16" s="263"/>
      <c r="FH16" s="263"/>
      <c r="FI16" s="263"/>
      <c r="FJ16" s="263"/>
      <c r="FK16" s="263"/>
      <c r="FL16" s="263"/>
      <c r="FM16" s="263"/>
      <c r="FN16" s="263"/>
      <c r="FO16" s="263"/>
      <c r="FP16" s="263"/>
      <c r="FQ16" s="263"/>
      <c r="FR16" s="263"/>
      <c r="FS16" s="263"/>
      <c r="FT16" s="263"/>
      <c r="FU16" s="263"/>
      <c r="FV16" s="263"/>
      <c r="FW16" s="263"/>
      <c r="FX16" s="263"/>
      <c r="FY16" s="263"/>
      <c r="FZ16" s="263"/>
      <c r="GA16" s="263"/>
      <c r="GB16" s="263"/>
      <c r="GC16" s="263"/>
      <c r="GD16" s="263"/>
      <c r="GE16" s="263"/>
      <c r="GF16" s="263"/>
      <c r="GG16" s="263"/>
      <c r="GH16" s="263"/>
      <c r="GI16" s="263"/>
      <c r="GJ16" s="263"/>
      <c r="GK16" s="263"/>
      <c r="GL16" s="263"/>
      <c r="GM16" s="263"/>
      <c r="GN16" s="263"/>
      <c r="GO16" s="263"/>
      <c r="GP16" s="263"/>
      <c r="GQ16" s="263"/>
      <c r="GR16" s="263"/>
      <c r="GS16" s="263"/>
      <c r="GT16" s="263"/>
      <c r="GU16" s="263"/>
      <c r="GV16" s="263"/>
      <c r="GW16" s="263"/>
      <c r="GX16" s="263"/>
      <c r="GY16" s="263"/>
      <c r="GZ16" s="263"/>
      <c r="HA16" s="263"/>
      <c r="HB16" s="263"/>
      <c r="HC16" s="263"/>
      <c r="HD16" s="263"/>
      <c r="HE16" s="263"/>
      <c r="HF16" s="263"/>
      <c r="HG16" s="263"/>
      <c r="HH16" s="263"/>
      <c r="HI16" s="263"/>
      <c r="HJ16" s="263"/>
      <c r="HK16" s="263"/>
      <c r="HL16" s="263"/>
      <c r="HM16" s="263"/>
      <c r="HN16" s="263"/>
      <c r="HO16" s="263"/>
      <c r="HP16" s="263"/>
      <c r="HQ16" s="263"/>
      <c r="HR16" s="263"/>
      <c r="HS16" s="263"/>
      <c r="HT16" s="263"/>
      <c r="HU16" s="263"/>
      <c r="HV16" s="263"/>
      <c r="HW16" s="263"/>
      <c r="HX16" s="263"/>
      <c r="HY16" s="263"/>
      <c r="HZ16" s="263"/>
      <c r="IA16" s="263"/>
      <c r="IB16" s="263"/>
      <c r="IC16" s="263"/>
      <c r="ID16" s="263"/>
      <c r="IE16" s="263"/>
      <c r="IF16" s="263"/>
      <c r="IG16" s="263"/>
      <c r="IH16" s="263"/>
    </row>
    <row r="17" spans="1:242" ht="30" customHeight="1" thickTop="1">
      <c r="A17" s="365" t="s">
        <v>325</v>
      </c>
      <c r="B17" s="484"/>
      <c r="C17" s="485">
        <f>SUM(D17:K17)</f>
        <v>99.999999999999986</v>
      </c>
      <c r="D17" s="486">
        <f t="shared" ref="D17:J17" si="3">D16/$C$16%</f>
        <v>0.24985083532219568</v>
      </c>
      <c r="E17" s="486">
        <f t="shared" si="3"/>
        <v>51.797434367541761</v>
      </c>
      <c r="F17" s="486">
        <f t="shared" si="3"/>
        <v>7.6148568019093075</v>
      </c>
      <c r="G17" s="486">
        <f t="shared" si="3"/>
        <v>30.422136038186153</v>
      </c>
      <c r="H17" s="486">
        <f t="shared" si="3"/>
        <v>5.7241945107398564</v>
      </c>
      <c r="I17" s="486">
        <f t="shared" si="3"/>
        <v>3.4941825775656321</v>
      </c>
      <c r="J17" s="486">
        <f t="shared" si="3"/>
        <v>0</v>
      </c>
      <c r="K17" s="486">
        <f>K16/$C$16%</f>
        <v>0.6973448687350835</v>
      </c>
      <c r="L17" s="136" t="s">
        <v>326</v>
      </c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  <c r="GZ17" s="263"/>
      <c r="HA17" s="263"/>
      <c r="HB17" s="263"/>
      <c r="HC17" s="263"/>
      <c r="HD17" s="263"/>
      <c r="HE17" s="263"/>
      <c r="HF17" s="263"/>
      <c r="HG17" s="263"/>
      <c r="HH17" s="263"/>
      <c r="HI17" s="263"/>
      <c r="HJ17" s="263"/>
      <c r="HK17" s="263"/>
      <c r="HL17" s="263"/>
      <c r="HM17" s="263"/>
      <c r="HN17" s="263"/>
      <c r="HO17" s="263"/>
      <c r="HP17" s="263"/>
      <c r="HQ17" s="263"/>
      <c r="HR17" s="263"/>
      <c r="HS17" s="263"/>
      <c r="HT17" s="263"/>
      <c r="HU17" s="263"/>
      <c r="HV17" s="263"/>
      <c r="HW17" s="263"/>
      <c r="HX17" s="263"/>
      <c r="HY17" s="263"/>
      <c r="HZ17" s="263"/>
      <c r="IA17" s="263"/>
      <c r="IB17" s="263"/>
      <c r="IC17" s="263"/>
      <c r="ID17" s="263"/>
      <c r="IE17" s="263"/>
      <c r="IF17" s="263"/>
      <c r="IG17" s="263"/>
      <c r="IH17" s="26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6"/>
  <sheetViews>
    <sheetView view="pageBreakPreview" zoomScaleNormal="100" workbookViewId="0">
      <selection activeCell="J5" sqref="B1:J1048576"/>
    </sheetView>
  </sheetViews>
  <sheetFormatPr defaultColWidth="9.140625" defaultRowHeight="15"/>
  <cols>
    <col min="1" max="1" width="20.85546875" style="102" customWidth="1"/>
    <col min="2" max="10" width="10.42578125" style="102" customWidth="1"/>
    <col min="11" max="11" width="20.140625" style="102" customWidth="1"/>
    <col min="12" max="255" width="9.140625" style="40"/>
    <col min="256" max="256" width="25.7109375" style="40" customWidth="1"/>
    <col min="257" max="266" width="8.7109375" style="40" customWidth="1"/>
    <col min="267" max="267" width="25.7109375" style="40" customWidth="1"/>
    <col min="268" max="511" width="9.140625" style="40"/>
    <col min="512" max="512" width="25.7109375" style="40" customWidth="1"/>
    <col min="513" max="522" width="8.7109375" style="40" customWidth="1"/>
    <col min="523" max="523" width="25.7109375" style="40" customWidth="1"/>
    <col min="524" max="767" width="9.140625" style="40"/>
    <col min="768" max="768" width="25.7109375" style="40" customWidth="1"/>
    <col min="769" max="778" width="8.7109375" style="40" customWidth="1"/>
    <col min="779" max="779" width="25.7109375" style="40" customWidth="1"/>
    <col min="780" max="1023" width="9.140625" style="40"/>
    <col min="1024" max="1024" width="25.7109375" style="40" customWidth="1"/>
    <col min="1025" max="1034" width="8.7109375" style="40" customWidth="1"/>
    <col min="1035" max="1035" width="25.7109375" style="40" customWidth="1"/>
    <col min="1036" max="1279" width="9.140625" style="40"/>
    <col min="1280" max="1280" width="25.7109375" style="40" customWidth="1"/>
    <col min="1281" max="1290" width="8.7109375" style="40" customWidth="1"/>
    <col min="1291" max="1291" width="25.7109375" style="40" customWidth="1"/>
    <col min="1292" max="1535" width="9.140625" style="40"/>
    <col min="1536" max="1536" width="25.7109375" style="40" customWidth="1"/>
    <col min="1537" max="1546" width="8.7109375" style="40" customWidth="1"/>
    <col min="1547" max="1547" width="25.7109375" style="40" customWidth="1"/>
    <col min="1548" max="1791" width="9.140625" style="40"/>
    <col min="1792" max="1792" width="25.7109375" style="40" customWidth="1"/>
    <col min="1793" max="1802" width="8.7109375" style="40" customWidth="1"/>
    <col min="1803" max="1803" width="25.7109375" style="40" customWidth="1"/>
    <col min="1804" max="2047" width="9.140625" style="40"/>
    <col min="2048" max="2048" width="25.7109375" style="40" customWidth="1"/>
    <col min="2049" max="2058" width="8.7109375" style="40" customWidth="1"/>
    <col min="2059" max="2059" width="25.7109375" style="40" customWidth="1"/>
    <col min="2060" max="2303" width="9.140625" style="40"/>
    <col min="2304" max="2304" width="25.7109375" style="40" customWidth="1"/>
    <col min="2305" max="2314" width="8.7109375" style="40" customWidth="1"/>
    <col min="2315" max="2315" width="25.7109375" style="40" customWidth="1"/>
    <col min="2316" max="2559" width="9.140625" style="40"/>
    <col min="2560" max="2560" width="25.7109375" style="40" customWidth="1"/>
    <col min="2561" max="2570" width="8.7109375" style="40" customWidth="1"/>
    <col min="2571" max="2571" width="25.7109375" style="40" customWidth="1"/>
    <col min="2572" max="2815" width="9.140625" style="40"/>
    <col min="2816" max="2816" width="25.7109375" style="40" customWidth="1"/>
    <col min="2817" max="2826" width="8.7109375" style="40" customWidth="1"/>
    <col min="2827" max="2827" width="25.7109375" style="40" customWidth="1"/>
    <col min="2828" max="3071" width="9.140625" style="40"/>
    <col min="3072" max="3072" width="25.7109375" style="40" customWidth="1"/>
    <col min="3073" max="3082" width="8.7109375" style="40" customWidth="1"/>
    <col min="3083" max="3083" width="25.7109375" style="40" customWidth="1"/>
    <col min="3084" max="3327" width="9.140625" style="40"/>
    <col min="3328" max="3328" width="25.7109375" style="40" customWidth="1"/>
    <col min="3329" max="3338" width="8.7109375" style="40" customWidth="1"/>
    <col min="3339" max="3339" width="25.7109375" style="40" customWidth="1"/>
    <col min="3340" max="3583" width="9.140625" style="40"/>
    <col min="3584" max="3584" width="25.7109375" style="40" customWidth="1"/>
    <col min="3585" max="3594" width="8.7109375" style="40" customWidth="1"/>
    <col min="3595" max="3595" width="25.7109375" style="40" customWidth="1"/>
    <col min="3596" max="3839" width="9.140625" style="40"/>
    <col min="3840" max="3840" width="25.7109375" style="40" customWidth="1"/>
    <col min="3841" max="3850" width="8.7109375" style="40" customWidth="1"/>
    <col min="3851" max="3851" width="25.7109375" style="40" customWidth="1"/>
    <col min="3852" max="4095" width="9.140625" style="40"/>
    <col min="4096" max="4096" width="25.7109375" style="40" customWidth="1"/>
    <col min="4097" max="4106" width="8.7109375" style="40" customWidth="1"/>
    <col min="4107" max="4107" width="25.7109375" style="40" customWidth="1"/>
    <col min="4108" max="4351" width="9.140625" style="40"/>
    <col min="4352" max="4352" width="25.7109375" style="40" customWidth="1"/>
    <col min="4353" max="4362" width="8.7109375" style="40" customWidth="1"/>
    <col min="4363" max="4363" width="25.7109375" style="40" customWidth="1"/>
    <col min="4364" max="4607" width="9.140625" style="40"/>
    <col min="4608" max="4608" width="25.7109375" style="40" customWidth="1"/>
    <col min="4609" max="4618" width="8.7109375" style="40" customWidth="1"/>
    <col min="4619" max="4619" width="25.7109375" style="40" customWidth="1"/>
    <col min="4620" max="4863" width="9.140625" style="40"/>
    <col min="4864" max="4864" width="25.7109375" style="40" customWidth="1"/>
    <col min="4865" max="4874" width="8.7109375" style="40" customWidth="1"/>
    <col min="4875" max="4875" width="25.7109375" style="40" customWidth="1"/>
    <col min="4876" max="5119" width="9.140625" style="40"/>
    <col min="5120" max="5120" width="25.7109375" style="40" customWidth="1"/>
    <col min="5121" max="5130" width="8.7109375" style="40" customWidth="1"/>
    <col min="5131" max="5131" width="25.7109375" style="40" customWidth="1"/>
    <col min="5132" max="5375" width="9.140625" style="40"/>
    <col min="5376" max="5376" width="25.7109375" style="40" customWidth="1"/>
    <col min="5377" max="5386" width="8.7109375" style="40" customWidth="1"/>
    <col min="5387" max="5387" width="25.7109375" style="40" customWidth="1"/>
    <col min="5388" max="5631" width="9.140625" style="40"/>
    <col min="5632" max="5632" width="25.7109375" style="40" customWidth="1"/>
    <col min="5633" max="5642" width="8.7109375" style="40" customWidth="1"/>
    <col min="5643" max="5643" width="25.7109375" style="40" customWidth="1"/>
    <col min="5644" max="5887" width="9.140625" style="40"/>
    <col min="5888" max="5888" width="25.7109375" style="40" customWidth="1"/>
    <col min="5889" max="5898" width="8.7109375" style="40" customWidth="1"/>
    <col min="5899" max="5899" width="25.7109375" style="40" customWidth="1"/>
    <col min="5900" max="6143" width="9.140625" style="40"/>
    <col min="6144" max="6144" width="25.7109375" style="40" customWidth="1"/>
    <col min="6145" max="6154" width="8.7109375" style="40" customWidth="1"/>
    <col min="6155" max="6155" width="25.7109375" style="40" customWidth="1"/>
    <col min="6156" max="6399" width="9.140625" style="40"/>
    <col min="6400" max="6400" width="25.7109375" style="40" customWidth="1"/>
    <col min="6401" max="6410" width="8.7109375" style="40" customWidth="1"/>
    <col min="6411" max="6411" width="25.7109375" style="40" customWidth="1"/>
    <col min="6412" max="6655" width="9.140625" style="40"/>
    <col min="6656" max="6656" width="25.7109375" style="40" customWidth="1"/>
    <col min="6657" max="6666" width="8.7109375" style="40" customWidth="1"/>
    <col min="6667" max="6667" width="25.7109375" style="40" customWidth="1"/>
    <col min="6668" max="6911" width="9.140625" style="40"/>
    <col min="6912" max="6912" width="25.7109375" style="40" customWidth="1"/>
    <col min="6913" max="6922" width="8.7109375" style="40" customWidth="1"/>
    <col min="6923" max="6923" width="25.7109375" style="40" customWidth="1"/>
    <col min="6924" max="7167" width="9.140625" style="40"/>
    <col min="7168" max="7168" width="25.7109375" style="40" customWidth="1"/>
    <col min="7169" max="7178" width="8.7109375" style="40" customWidth="1"/>
    <col min="7179" max="7179" width="25.7109375" style="40" customWidth="1"/>
    <col min="7180" max="7423" width="9.140625" style="40"/>
    <col min="7424" max="7424" width="25.7109375" style="40" customWidth="1"/>
    <col min="7425" max="7434" width="8.7109375" style="40" customWidth="1"/>
    <col min="7435" max="7435" width="25.7109375" style="40" customWidth="1"/>
    <col min="7436" max="7679" width="9.140625" style="40"/>
    <col min="7680" max="7680" width="25.7109375" style="40" customWidth="1"/>
    <col min="7681" max="7690" width="8.7109375" style="40" customWidth="1"/>
    <col min="7691" max="7691" width="25.7109375" style="40" customWidth="1"/>
    <col min="7692" max="7935" width="9.140625" style="40"/>
    <col min="7936" max="7936" width="25.7109375" style="40" customWidth="1"/>
    <col min="7937" max="7946" width="8.7109375" style="40" customWidth="1"/>
    <col min="7947" max="7947" width="25.7109375" style="40" customWidth="1"/>
    <col min="7948" max="8191" width="9.140625" style="40"/>
    <col min="8192" max="8192" width="25.7109375" style="40" customWidth="1"/>
    <col min="8193" max="8202" width="8.7109375" style="40" customWidth="1"/>
    <col min="8203" max="8203" width="25.7109375" style="40" customWidth="1"/>
    <col min="8204" max="8447" width="9.140625" style="40"/>
    <col min="8448" max="8448" width="25.7109375" style="40" customWidth="1"/>
    <col min="8449" max="8458" width="8.7109375" style="40" customWidth="1"/>
    <col min="8459" max="8459" width="25.7109375" style="40" customWidth="1"/>
    <col min="8460" max="8703" width="9.140625" style="40"/>
    <col min="8704" max="8704" width="25.7109375" style="40" customWidth="1"/>
    <col min="8705" max="8714" width="8.7109375" style="40" customWidth="1"/>
    <col min="8715" max="8715" width="25.7109375" style="40" customWidth="1"/>
    <col min="8716" max="8959" width="9.140625" style="40"/>
    <col min="8960" max="8960" width="25.7109375" style="40" customWidth="1"/>
    <col min="8961" max="8970" width="8.7109375" style="40" customWidth="1"/>
    <col min="8971" max="8971" width="25.7109375" style="40" customWidth="1"/>
    <col min="8972" max="9215" width="9.140625" style="40"/>
    <col min="9216" max="9216" width="25.7109375" style="40" customWidth="1"/>
    <col min="9217" max="9226" width="8.7109375" style="40" customWidth="1"/>
    <col min="9227" max="9227" width="25.7109375" style="40" customWidth="1"/>
    <col min="9228" max="9471" width="9.140625" style="40"/>
    <col min="9472" max="9472" width="25.7109375" style="40" customWidth="1"/>
    <col min="9473" max="9482" width="8.7109375" style="40" customWidth="1"/>
    <col min="9483" max="9483" width="25.7109375" style="40" customWidth="1"/>
    <col min="9484" max="9727" width="9.140625" style="40"/>
    <col min="9728" max="9728" width="25.7109375" style="40" customWidth="1"/>
    <col min="9729" max="9738" width="8.7109375" style="40" customWidth="1"/>
    <col min="9739" max="9739" width="25.7109375" style="40" customWidth="1"/>
    <col min="9740" max="9983" width="9.140625" style="40"/>
    <col min="9984" max="9984" width="25.7109375" style="40" customWidth="1"/>
    <col min="9985" max="9994" width="8.7109375" style="40" customWidth="1"/>
    <col min="9995" max="9995" width="25.7109375" style="40" customWidth="1"/>
    <col min="9996" max="10239" width="9.140625" style="40"/>
    <col min="10240" max="10240" width="25.7109375" style="40" customWidth="1"/>
    <col min="10241" max="10250" width="8.7109375" style="40" customWidth="1"/>
    <col min="10251" max="10251" width="25.7109375" style="40" customWidth="1"/>
    <col min="10252" max="10495" width="9.140625" style="40"/>
    <col min="10496" max="10496" width="25.7109375" style="40" customWidth="1"/>
    <col min="10497" max="10506" width="8.7109375" style="40" customWidth="1"/>
    <col min="10507" max="10507" width="25.7109375" style="40" customWidth="1"/>
    <col min="10508" max="10751" width="9.140625" style="40"/>
    <col min="10752" max="10752" width="25.7109375" style="40" customWidth="1"/>
    <col min="10753" max="10762" width="8.7109375" style="40" customWidth="1"/>
    <col min="10763" max="10763" width="25.7109375" style="40" customWidth="1"/>
    <col min="10764" max="11007" width="9.140625" style="40"/>
    <col min="11008" max="11008" width="25.7109375" style="40" customWidth="1"/>
    <col min="11009" max="11018" width="8.7109375" style="40" customWidth="1"/>
    <col min="11019" max="11019" width="25.7109375" style="40" customWidth="1"/>
    <col min="11020" max="11263" width="9.140625" style="40"/>
    <col min="11264" max="11264" width="25.7109375" style="40" customWidth="1"/>
    <col min="11265" max="11274" width="8.7109375" style="40" customWidth="1"/>
    <col min="11275" max="11275" width="25.7109375" style="40" customWidth="1"/>
    <col min="11276" max="11519" width="9.140625" style="40"/>
    <col min="11520" max="11520" width="25.7109375" style="40" customWidth="1"/>
    <col min="11521" max="11530" width="8.7109375" style="40" customWidth="1"/>
    <col min="11531" max="11531" width="25.7109375" style="40" customWidth="1"/>
    <col min="11532" max="11775" width="9.140625" style="40"/>
    <col min="11776" max="11776" width="25.7109375" style="40" customWidth="1"/>
    <col min="11777" max="11786" width="8.7109375" style="40" customWidth="1"/>
    <col min="11787" max="11787" width="25.7109375" style="40" customWidth="1"/>
    <col min="11788" max="12031" width="9.140625" style="40"/>
    <col min="12032" max="12032" width="25.7109375" style="40" customWidth="1"/>
    <col min="12033" max="12042" width="8.7109375" style="40" customWidth="1"/>
    <col min="12043" max="12043" width="25.7109375" style="40" customWidth="1"/>
    <col min="12044" max="12287" width="9.140625" style="40"/>
    <col min="12288" max="12288" width="25.7109375" style="40" customWidth="1"/>
    <col min="12289" max="12298" width="8.7109375" style="40" customWidth="1"/>
    <col min="12299" max="12299" width="25.7109375" style="40" customWidth="1"/>
    <col min="12300" max="12543" width="9.140625" style="40"/>
    <col min="12544" max="12544" width="25.7109375" style="40" customWidth="1"/>
    <col min="12545" max="12554" width="8.7109375" style="40" customWidth="1"/>
    <col min="12555" max="12555" width="25.7109375" style="40" customWidth="1"/>
    <col min="12556" max="12799" width="9.140625" style="40"/>
    <col min="12800" max="12800" width="25.7109375" style="40" customWidth="1"/>
    <col min="12801" max="12810" width="8.7109375" style="40" customWidth="1"/>
    <col min="12811" max="12811" width="25.7109375" style="40" customWidth="1"/>
    <col min="12812" max="13055" width="9.140625" style="40"/>
    <col min="13056" max="13056" width="25.7109375" style="40" customWidth="1"/>
    <col min="13057" max="13066" width="8.7109375" style="40" customWidth="1"/>
    <col min="13067" max="13067" width="25.7109375" style="40" customWidth="1"/>
    <col min="13068" max="13311" width="9.140625" style="40"/>
    <col min="13312" max="13312" width="25.7109375" style="40" customWidth="1"/>
    <col min="13313" max="13322" width="8.7109375" style="40" customWidth="1"/>
    <col min="13323" max="13323" width="25.7109375" style="40" customWidth="1"/>
    <col min="13324" max="13567" width="9.140625" style="40"/>
    <col min="13568" max="13568" width="25.7109375" style="40" customWidth="1"/>
    <col min="13569" max="13578" width="8.7109375" style="40" customWidth="1"/>
    <col min="13579" max="13579" width="25.7109375" style="40" customWidth="1"/>
    <col min="13580" max="13823" width="9.140625" style="40"/>
    <col min="13824" max="13824" width="25.7109375" style="40" customWidth="1"/>
    <col min="13825" max="13834" width="8.7109375" style="40" customWidth="1"/>
    <col min="13835" max="13835" width="25.7109375" style="40" customWidth="1"/>
    <col min="13836" max="14079" width="9.140625" style="40"/>
    <col min="14080" max="14080" width="25.7109375" style="40" customWidth="1"/>
    <col min="14081" max="14090" width="8.7109375" style="40" customWidth="1"/>
    <col min="14091" max="14091" width="25.7109375" style="40" customWidth="1"/>
    <col min="14092" max="14335" width="9.140625" style="40"/>
    <col min="14336" max="14336" width="25.7109375" style="40" customWidth="1"/>
    <col min="14337" max="14346" width="8.7109375" style="40" customWidth="1"/>
    <col min="14347" max="14347" width="25.7109375" style="40" customWidth="1"/>
    <col min="14348" max="14591" width="9.140625" style="40"/>
    <col min="14592" max="14592" width="25.7109375" style="40" customWidth="1"/>
    <col min="14593" max="14602" width="8.7109375" style="40" customWidth="1"/>
    <col min="14603" max="14603" width="25.7109375" style="40" customWidth="1"/>
    <col min="14604" max="14847" width="9.140625" style="40"/>
    <col min="14848" max="14848" width="25.7109375" style="40" customWidth="1"/>
    <col min="14849" max="14858" width="8.7109375" style="40" customWidth="1"/>
    <col min="14859" max="14859" width="25.7109375" style="40" customWidth="1"/>
    <col min="14860" max="15103" width="9.140625" style="40"/>
    <col min="15104" max="15104" width="25.7109375" style="40" customWidth="1"/>
    <col min="15105" max="15114" width="8.7109375" style="40" customWidth="1"/>
    <col min="15115" max="15115" width="25.7109375" style="40" customWidth="1"/>
    <col min="15116" max="15359" width="9.140625" style="40"/>
    <col min="15360" max="15360" width="25.7109375" style="40" customWidth="1"/>
    <col min="15361" max="15370" width="8.7109375" style="40" customWidth="1"/>
    <col min="15371" max="15371" width="25.7109375" style="40" customWidth="1"/>
    <col min="15372" max="15615" width="9.140625" style="40"/>
    <col min="15616" max="15616" width="25.7109375" style="40" customWidth="1"/>
    <col min="15617" max="15626" width="8.7109375" style="40" customWidth="1"/>
    <col min="15627" max="15627" width="25.7109375" style="40" customWidth="1"/>
    <col min="15628" max="15871" width="9.140625" style="40"/>
    <col min="15872" max="15872" width="25.7109375" style="40" customWidth="1"/>
    <col min="15873" max="15882" width="8.7109375" style="40" customWidth="1"/>
    <col min="15883" max="15883" width="25.7109375" style="40" customWidth="1"/>
    <col min="15884" max="16127" width="9.140625" style="40"/>
    <col min="16128" max="16128" width="25.7109375" style="40" customWidth="1"/>
    <col min="16129" max="16138" width="8.7109375" style="40" customWidth="1"/>
    <col min="16139" max="16139" width="25.7109375" style="40" customWidth="1"/>
    <col min="16140" max="16384" width="9.140625" style="40"/>
  </cols>
  <sheetData>
    <row r="1" spans="1:241" ht="20.25">
      <c r="A1" s="1183" t="s">
        <v>909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241" ht="16.5" customHeight="1">
      <c r="A2" s="1184" t="s">
        <v>910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241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241" ht="15.75">
      <c r="A4" s="1171" t="s">
        <v>544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</row>
    <row r="5" spans="1:241" ht="30.75" customHeight="1">
      <c r="A5" s="664" t="s">
        <v>334</v>
      </c>
      <c r="B5" s="681"/>
      <c r="C5" s="681"/>
      <c r="D5" s="681"/>
      <c r="E5" s="681"/>
      <c r="F5" s="681"/>
      <c r="G5" s="688"/>
      <c r="H5" s="688"/>
      <c r="I5" s="681"/>
      <c r="J5" s="681"/>
      <c r="K5" s="686" t="s">
        <v>335</v>
      </c>
    </row>
    <row r="6" spans="1:241" ht="28.5" customHeight="1" thickBot="1">
      <c r="A6" s="1258" t="s">
        <v>336</v>
      </c>
      <c r="B6" s="1243" t="s">
        <v>911</v>
      </c>
      <c r="C6" s="1243"/>
      <c r="D6" s="1243"/>
      <c r="E6" s="1243"/>
      <c r="F6" s="1243"/>
      <c r="G6" s="1243"/>
      <c r="H6" s="1243"/>
      <c r="I6" s="1243"/>
      <c r="J6" s="1243"/>
      <c r="K6" s="1244" t="s">
        <v>113</v>
      </c>
    </row>
    <row r="7" spans="1:241" ht="37.5" customHeight="1" thickTop="1">
      <c r="A7" s="1259"/>
      <c r="B7" s="232" t="s">
        <v>625</v>
      </c>
      <c r="C7" s="318" t="s">
        <v>134</v>
      </c>
      <c r="D7" s="140" t="s">
        <v>135</v>
      </c>
      <c r="E7" s="140" t="s">
        <v>136</v>
      </c>
      <c r="F7" s="140" t="s">
        <v>137</v>
      </c>
      <c r="G7" s="140" t="s">
        <v>138</v>
      </c>
      <c r="H7" s="140" t="s">
        <v>139</v>
      </c>
      <c r="I7" s="140" t="s">
        <v>140</v>
      </c>
      <c r="J7" s="319" t="s">
        <v>743</v>
      </c>
      <c r="K7" s="1245"/>
    </row>
    <row r="8" spans="1:241" ht="24.95" customHeight="1" thickBot="1">
      <c r="A8" s="378" t="s">
        <v>314</v>
      </c>
      <c r="B8" s="450">
        <f t="shared" ref="B8:B15" si="0">SUM(C8:J8)</f>
        <v>113</v>
      </c>
      <c r="C8" s="451">
        <v>1</v>
      </c>
      <c r="D8" s="451">
        <v>6</v>
      </c>
      <c r="E8" s="451">
        <v>13</v>
      </c>
      <c r="F8" s="451">
        <v>28</v>
      </c>
      <c r="G8" s="451">
        <v>30</v>
      </c>
      <c r="H8" s="451">
        <v>17</v>
      </c>
      <c r="I8" s="451">
        <v>16</v>
      </c>
      <c r="J8" s="451">
        <v>2</v>
      </c>
      <c r="K8" s="213" t="s">
        <v>315</v>
      </c>
    </row>
    <row r="9" spans="1:241" ht="24.95" customHeight="1" thickTop="1" thickBot="1">
      <c r="A9" s="379" t="s">
        <v>316</v>
      </c>
      <c r="B9" s="454">
        <f t="shared" si="0"/>
        <v>0</v>
      </c>
      <c r="C9" s="455">
        <v>0</v>
      </c>
      <c r="D9" s="455">
        <v>0</v>
      </c>
      <c r="E9" s="455">
        <v>0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215" t="s">
        <v>337</v>
      </c>
    </row>
    <row r="10" spans="1:241" ht="24.95" customHeight="1" thickTop="1" thickBot="1">
      <c r="A10" s="378" t="s">
        <v>114</v>
      </c>
      <c r="B10" s="450">
        <f t="shared" si="0"/>
        <v>208</v>
      </c>
      <c r="C10" s="451">
        <v>0</v>
      </c>
      <c r="D10" s="451">
        <v>2</v>
      </c>
      <c r="E10" s="451">
        <v>19</v>
      </c>
      <c r="F10" s="451">
        <v>43</v>
      </c>
      <c r="G10" s="451">
        <v>70</v>
      </c>
      <c r="H10" s="451">
        <v>45</v>
      </c>
      <c r="I10" s="451">
        <v>23</v>
      </c>
      <c r="J10" s="451">
        <v>6</v>
      </c>
      <c r="K10" s="213" t="s">
        <v>338</v>
      </c>
    </row>
    <row r="11" spans="1:241" ht="24.95" customHeight="1" thickTop="1" thickBot="1">
      <c r="A11" s="379" t="s">
        <v>115</v>
      </c>
      <c r="B11" s="454">
        <f t="shared" si="0"/>
        <v>449</v>
      </c>
      <c r="C11" s="455">
        <v>0</v>
      </c>
      <c r="D11" s="455">
        <v>5</v>
      </c>
      <c r="E11" s="455">
        <v>29</v>
      </c>
      <c r="F11" s="455">
        <v>57</v>
      </c>
      <c r="G11" s="455">
        <v>117</v>
      </c>
      <c r="H11" s="455">
        <v>123</v>
      </c>
      <c r="I11" s="455">
        <v>95</v>
      </c>
      <c r="J11" s="455">
        <v>23</v>
      </c>
      <c r="K11" s="215" t="s">
        <v>339</v>
      </c>
    </row>
    <row r="12" spans="1:241" ht="24.95" customHeight="1" thickTop="1" thickBot="1">
      <c r="A12" s="378" t="s">
        <v>116</v>
      </c>
      <c r="B12" s="450">
        <f t="shared" si="0"/>
        <v>2967</v>
      </c>
      <c r="C12" s="451">
        <v>0</v>
      </c>
      <c r="D12" s="451">
        <v>8</v>
      </c>
      <c r="E12" s="451">
        <v>110</v>
      </c>
      <c r="F12" s="451">
        <v>369</v>
      </c>
      <c r="G12" s="451">
        <v>782</v>
      </c>
      <c r="H12" s="451">
        <v>1013</v>
      </c>
      <c r="I12" s="451">
        <v>637</v>
      </c>
      <c r="J12" s="451">
        <v>48</v>
      </c>
      <c r="K12" s="213" t="s">
        <v>320</v>
      </c>
    </row>
    <row r="13" spans="1:241" ht="24.95" customHeight="1" thickTop="1" thickBot="1">
      <c r="A13" s="379" t="s">
        <v>321</v>
      </c>
      <c r="B13" s="454">
        <f t="shared" si="0"/>
        <v>167</v>
      </c>
      <c r="C13" s="455">
        <v>0</v>
      </c>
      <c r="D13" s="455">
        <v>0</v>
      </c>
      <c r="E13" s="455">
        <v>16</v>
      </c>
      <c r="F13" s="455">
        <v>41</v>
      </c>
      <c r="G13" s="455">
        <v>56</v>
      </c>
      <c r="H13" s="455">
        <v>43</v>
      </c>
      <c r="I13" s="455">
        <v>11</v>
      </c>
      <c r="J13" s="455">
        <v>0</v>
      </c>
      <c r="K13" s="215" t="s">
        <v>322</v>
      </c>
    </row>
    <row r="14" spans="1:241" ht="24.95" customHeight="1" thickTop="1" thickBot="1">
      <c r="A14" s="378" t="s">
        <v>323</v>
      </c>
      <c r="B14" s="450">
        <f t="shared" si="0"/>
        <v>2620</v>
      </c>
      <c r="C14" s="451">
        <v>0</v>
      </c>
      <c r="D14" s="451">
        <v>22</v>
      </c>
      <c r="E14" s="451">
        <v>193</v>
      </c>
      <c r="F14" s="451">
        <v>603</v>
      </c>
      <c r="G14" s="451">
        <v>804</v>
      </c>
      <c r="H14" s="451">
        <v>752</v>
      </c>
      <c r="I14" s="451">
        <v>246</v>
      </c>
      <c r="J14" s="451">
        <v>0</v>
      </c>
      <c r="K14" s="213" t="s">
        <v>324</v>
      </c>
    </row>
    <row r="15" spans="1:241" ht="24.95" customHeight="1" thickTop="1">
      <c r="A15" s="383" t="s">
        <v>275</v>
      </c>
      <c r="B15" s="457">
        <f t="shared" si="0"/>
        <v>1</v>
      </c>
      <c r="C15" s="487">
        <v>0</v>
      </c>
      <c r="D15" s="487">
        <v>0</v>
      </c>
      <c r="E15" s="487">
        <v>0</v>
      </c>
      <c r="F15" s="487">
        <v>0</v>
      </c>
      <c r="G15" s="487">
        <v>1</v>
      </c>
      <c r="H15" s="487">
        <v>0</v>
      </c>
      <c r="I15" s="487">
        <v>0</v>
      </c>
      <c r="J15" s="487">
        <v>0</v>
      </c>
      <c r="K15" s="216" t="s">
        <v>108</v>
      </c>
    </row>
    <row r="16" spans="1:241" ht="30" customHeight="1">
      <c r="A16" s="373" t="s">
        <v>66</v>
      </c>
      <c r="B16" s="490">
        <f t="shared" ref="B16:I16" si="1">SUM(B8:B15)</f>
        <v>6525</v>
      </c>
      <c r="C16" s="490">
        <f t="shared" si="1"/>
        <v>1</v>
      </c>
      <c r="D16" s="490">
        <f t="shared" si="1"/>
        <v>43</v>
      </c>
      <c r="E16" s="490">
        <f t="shared" si="1"/>
        <v>380</v>
      </c>
      <c r="F16" s="490">
        <f t="shared" si="1"/>
        <v>1141</v>
      </c>
      <c r="G16" s="490">
        <f t="shared" si="1"/>
        <v>1860</v>
      </c>
      <c r="H16" s="490">
        <f t="shared" si="1"/>
        <v>1993</v>
      </c>
      <c r="I16" s="490">
        <f t="shared" si="1"/>
        <v>1028</v>
      </c>
      <c r="J16" s="490">
        <f>SUM(J8:J15)</f>
        <v>79</v>
      </c>
      <c r="K16" s="117" t="s">
        <v>67</v>
      </c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6"/>
  <sheetViews>
    <sheetView view="pageBreakPreview" topLeftCell="A13" zoomScaleNormal="100" workbookViewId="0">
      <selection activeCell="J5" sqref="B1:J1048576"/>
    </sheetView>
  </sheetViews>
  <sheetFormatPr defaultColWidth="9.140625" defaultRowHeight="15"/>
  <cols>
    <col min="1" max="1" width="20.85546875" style="102" customWidth="1"/>
    <col min="2" max="10" width="10.42578125" style="102" customWidth="1"/>
    <col min="11" max="11" width="20.140625" style="102" customWidth="1"/>
    <col min="12" max="255" width="9.140625" style="40"/>
    <col min="256" max="256" width="25.7109375" style="40" customWidth="1"/>
    <col min="257" max="266" width="8.7109375" style="40" customWidth="1"/>
    <col min="267" max="267" width="25.7109375" style="40" customWidth="1"/>
    <col min="268" max="511" width="9.140625" style="40"/>
    <col min="512" max="512" width="25.7109375" style="40" customWidth="1"/>
    <col min="513" max="522" width="8.7109375" style="40" customWidth="1"/>
    <col min="523" max="523" width="25.7109375" style="40" customWidth="1"/>
    <col min="524" max="767" width="9.140625" style="40"/>
    <col min="768" max="768" width="25.7109375" style="40" customWidth="1"/>
    <col min="769" max="778" width="8.7109375" style="40" customWidth="1"/>
    <col min="779" max="779" width="25.7109375" style="40" customWidth="1"/>
    <col min="780" max="1023" width="9.140625" style="40"/>
    <col min="1024" max="1024" width="25.7109375" style="40" customWidth="1"/>
    <col min="1025" max="1034" width="8.7109375" style="40" customWidth="1"/>
    <col min="1035" max="1035" width="25.7109375" style="40" customWidth="1"/>
    <col min="1036" max="1279" width="9.140625" style="40"/>
    <col min="1280" max="1280" width="25.7109375" style="40" customWidth="1"/>
    <col min="1281" max="1290" width="8.7109375" style="40" customWidth="1"/>
    <col min="1291" max="1291" width="25.7109375" style="40" customWidth="1"/>
    <col min="1292" max="1535" width="9.140625" style="40"/>
    <col min="1536" max="1536" width="25.7109375" style="40" customWidth="1"/>
    <col min="1537" max="1546" width="8.7109375" style="40" customWidth="1"/>
    <col min="1547" max="1547" width="25.7109375" style="40" customWidth="1"/>
    <col min="1548" max="1791" width="9.140625" style="40"/>
    <col min="1792" max="1792" width="25.7109375" style="40" customWidth="1"/>
    <col min="1793" max="1802" width="8.7109375" style="40" customWidth="1"/>
    <col min="1803" max="1803" width="25.7109375" style="40" customWidth="1"/>
    <col min="1804" max="2047" width="9.140625" style="40"/>
    <col min="2048" max="2048" width="25.7109375" style="40" customWidth="1"/>
    <col min="2049" max="2058" width="8.7109375" style="40" customWidth="1"/>
    <col min="2059" max="2059" width="25.7109375" style="40" customWidth="1"/>
    <col min="2060" max="2303" width="9.140625" style="40"/>
    <col min="2304" max="2304" width="25.7109375" style="40" customWidth="1"/>
    <col min="2305" max="2314" width="8.7109375" style="40" customWidth="1"/>
    <col min="2315" max="2315" width="25.7109375" style="40" customWidth="1"/>
    <col min="2316" max="2559" width="9.140625" style="40"/>
    <col min="2560" max="2560" width="25.7109375" style="40" customWidth="1"/>
    <col min="2561" max="2570" width="8.7109375" style="40" customWidth="1"/>
    <col min="2571" max="2571" width="25.7109375" style="40" customWidth="1"/>
    <col min="2572" max="2815" width="9.140625" style="40"/>
    <col min="2816" max="2816" width="25.7109375" style="40" customWidth="1"/>
    <col min="2817" max="2826" width="8.7109375" style="40" customWidth="1"/>
    <col min="2827" max="2827" width="25.7109375" style="40" customWidth="1"/>
    <col min="2828" max="3071" width="9.140625" style="40"/>
    <col min="3072" max="3072" width="25.7109375" style="40" customWidth="1"/>
    <col min="3073" max="3082" width="8.7109375" style="40" customWidth="1"/>
    <col min="3083" max="3083" width="25.7109375" style="40" customWidth="1"/>
    <col min="3084" max="3327" width="9.140625" style="40"/>
    <col min="3328" max="3328" width="25.7109375" style="40" customWidth="1"/>
    <col min="3329" max="3338" width="8.7109375" style="40" customWidth="1"/>
    <col min="3339" max="3339" width="25.7109375" style="40" customWidth="1"/>
    <col min="3340" max="3583" width="9.140625" style="40"/>
    <col min="3584" max="3584" width="25.7109375" style="40" customWidth="1"/>
    <col min="3585" max="3594" width="8.7109375" style="40" customWidth="1"/>
    <col min="3595" max="3595" width="25.7109375" style="40" customWidth="1"/>
    <col min="3596" max="3839" width="9.140625" style="40"/>
    <col min="3840" max="3840" width="25.7109375" style="40" customWidth="1"/>
    <col min="3841" max="3850" width="8.7109375" style="40" customWidth="1"/>
    <col min="3851" max="3851" width="25.7109375" style="40" customWidth="1"/>
    <col min="3852" max="4095" width="9.140625" style="40"/>
    <col min="4096" max="4096" width="25.7109375" style="40" customWidth="1"/>
    <col min="4097" max="4106" width="8.7109375" style="40" customWidth="1"/>
    <col min="4107" max="4107" width="25.7109375" style="40" customWidth="1"/>
    <col min="4108" max="4351" width="9.140625" style="40"/>
    <col min="4352" max="4352" width="25.7109375" style="40" customWidth="1"/>
    <col min="4353" max="4362" width="8.7109375" style="40" customWidth="1"/>
    <col min="4363" max="4363" width="25.7109375" style="40" customWidth="1"/>
    <col min="4364" max="4607" width="9.140625" style="40"/>
    <col min="4608" max="4608" width="25.7109375" style="40" customWidth="1"/>
    <col min="4609" max="4618" width="8.7109375" style="40" customWidth="1"/>
    <col min="4619" max="4619" width="25.7109375" style="40" customWidth="1"/>
    <col min="4620" max="4863" width="9.140625" style="40"/>
    <col min="4864" max="4864" width="25.7109375" style="40" customWidth="1"/>
    <col min="4865" max="4874" width="8.7109375" style="40" customWidth="1"/>
    <col min="4875" max="4875" width="25.7109375" style="40" customWidth="1"/>
    <col min="4876" max="5119" width="9.140625" style="40"/>
    <col min="5120" max="5120" width="25.7109375" style="40" customWidth="1"/>
    <col min="5121" max="5130" width="8.7109375" style="40" customWidth="1"/>
    <col min="5131" max="5131" width="25.7109375" style="40" customWidth="1"/>
    <col min="5132" max="5375" width="9.140625" style="40"/>
    <col min="5376" max="5376" width="25.7109375" style="40" customWidth="1"/>
    <col min="5377" max="5386" width="8.7109375" style="40" customWidth="1"/>
    <col min="5387" max="5387" width="25.7109375" style="40" customWidth="1"/>
    <col min="5388" max="5631" width="9.140625" style="40"/>
    <col min="5632" max="5632" width="25.7109375" style="40" customWidth="1"/>
    <col min="5633" max="5642" width="8.7109375" style="40" customWidth="1"/>
    <col min="5643" max="5643" width="25.7109375" style="40" customWidth="1"/>
    <col min="5644" max="5887" width="9.140625" style="40"/>
    <col min="5888" max="5888" width="25.7109375" style="40" customWidth="1"/>
    <col min="5889" max="5898" width="8.7109375" style="40" customWidth="1"/>
    <col min="5899" max="5899" width="25.7109375" style="40" customWidth="1"/>
    <col min="5900" max="6143" width="9.140625" style="40"/>
    <col min="6144" max="6144" width="25.7109375" style="40" customWidth="1"/>
    <col min="6145" max="6154" width="8.7109375" style="40" customWidth="1"/>
    <col min="6155" max="6155" width="25.7109375" style="40" customWidth="1"/>
    <col min="6156" max="6399" width="9.140625" style="40"/>
    <col min="6400" max="6400" width="25.7109375" style="40" customWidth="1"/>
    <col min="6401" max="6410" width="8.7109375" style="40" customWidth="1"/>
    <col min="6411" max="6411" width="25.7109375" style="40" customWidth="1"/>
    <col min="6412" max="6655" width="9.140625" style="40"/>
    <col min="6656" max="6656" width="25.7109375" style="40" customWidth="1"/>
    <col min="6657" max="6666" width="8.7109375" style="40" customWidth="1"/>
    <col min="6667" max="6667" width="25.7109375" style="40" customWidth="1"/>
    <col min="6668" max="6911" width="9.140625" style="40"/>
    <col min="6912" max="6912" width="25.7109375" style="40" customWidth="1"/>
    <col min="6913" max="6922" width="8.7109375" style="40" customWidth="1"/>
    <col min="6923" max="6923" width="25.7109375" style="40" customWidth="1"/>
    <col min="6924" max="7167" width="9.140625" style="40"/>
    <col min="7168" max="7168" width="25.7109375" style="40" customWidth="1"/>
    <col min="7169" max="7178" width="8.7109375" style="40" customWidth="1"/>
    <col min="7179" max="7179" width="25.7109375" style="40" customWidth="1"/>
    <col min="7180" max="7423" width="9.140625" style="40"/>
    <col min="7424" max="7424" width="25.7109375" style="40" customWidth="1"/>
    <col min="7425" max="7434" width="8.7109375" style="40" customWidth="1"/>
    <col min="7435" max="7435" width="25.7109375" style="40" customWidth="1"/>
    <col min="7436" max="7679" width="9.140625" style="40"/>
    <col min="7680" max="7680" width="25.7109375" style="40" customWidth="1"/>
    <col min="7681" max="7690" width="8.7109375" style="40" customWidth="1"/>
    <col min="7691" max="7691" width="25.7109375" style="40" customWidth="1"/>
    <col min="7692" max="7935" width="9.140625" style="40"/>
    <col min="7936" max="7936" width="25.7109375" style="40" customWidth="1"/>
    <col min="7937" max="7946" width="8.7109375" style="40" customWidth="1"/>
    <col min="7947" max="7947" width="25.7109375" style="40" customWidth="1"/>
    <col min="7948" max="8191" width="9.140625" style="40"/>
    <col min="8192" max="8192" width="25.7109375" style="40" customWidth="1"/>
    <col min="8193" max="8202" width="8.7109375" style="40" customWidth="1"/>
    <col min="8203" max="8203" width="25.7109375" style="40" customWidth="1"/>
    <col min="8204" max="8447" width="9.140625" style="40"/>
    <col min="8448" max="8448" width="25.7109375" style="40" customWidth="1"/>
    <col min="8449" max="8458" width="8.7109375" style="40" customWidth="1"/>
    <col min="8459" max="8459" width="25.7109375" style="40" customWidth="1"/>
    <col min="8460" max="8703" width="9.140625" style="40"/>
    <col min="8704" max="8704" width="25.7109375" style="40" customWidth="1"/>
    <col min="8705" max="8714" width="8.7109375" style="40" customWidth="1"/>
    <col min="8715" max="8715" width="25.7109375" style="40" customWidth="1"/>
    <col min="8716" max="8959" width="9.140625" style="40"/>
    <col min="8960" max="8960" width="25.7109375" style="40" customWidth="1"/>
    <col min="8961" max="8970" width="8.7109375" style="40" customWidth="1"/>
    <col min="8971" max="8971" width="25.7109375" style="40" customWidth="1"/>
    <col min="8972" max="9215" width="9.140625" style="40"/>
    <col min="9216" max="9216" width="25.7109375" style="40" customWidth="1"/>
    <col min="9217" max="9226" width="8.7109375" style="40" customWidth="1"/>
    <col min="9227" max="9227" width="25.7109375" style="40" customWidth="1"/>
    <col min="9228" max="9471" width="9.140625" style="40"/>
    <col min="9472" max="9472" width="25.7109375" style="40" customWidth="1"/>
    <col min="9473" max="9482" width="8.7109375" style="40" customWidth="1"/>
    <col min="9483" max="9483" width="25.7109375" style="40" customWidth="1"/>
    <col min="9484" max="9727" width="9.140625" style="40"/>
    <col min="9728" max="9728" width="25.7109375" style="40" customWidth="1"/>
    <col min="9729" max="9738" width="8.7109375" style="40" customWidth="1"/>
    <col min="9739" max="9739" width="25.7109375" style="40" customWidth="1"/>
    <col min="9740" max="9983" width="9.140625" style="40"/>
    <col min="9984" max="9984" width="25.7109375" style="40" customWidth="1"/>
    <col min="9985" max="9994" width="8.7109375" style="40" customWidth="1"/>
    <col min="9995" max="9995" width="25.7109375" style="40" customWidth="1"/>
    <col min="9996" max="10239" width="9.140625" style="40"/>
    <col min="10240" max="10240" width="25.7109375" style="40" customWidth="1"/>
    <col min="10241" max="10250" width="8.7109375" style="40" customWidth="1"/>
    <col min="10251" max="10251" width="25.7109375" style="40" customWidth="1"/>
    <col min="10252" max="10495" width="9.140625" style="40"/>
    <col min="10496" max="10496" width="25.7109375" style="40" customWidth="1"/>
    <col min="10497" max="10506" width="8.7109375" style="40" customWidth="1"/>
    <col min="10507" max="10507" width="25.7109375" style="40" customWidth="1"/>
    <col min="10508" max="10751" width="9.140625" style="40"/>
    <col min="10752" max="10752" width="25.7109375" style="40" customWidth="1"/>
    <col min="10753" max="10762" width="8.7109375" style="40" customWidth="1"/>
    <col min="10763" max="10763" width="25.7109375" style="40" customWidth="1"/>
    <col min="10764" max="11007" width="9.140625" style="40"/>
    <col min="11008" max="11008" width="25.7109375" style="40" customWidth="1"/>
    <col min="11009" max="11018" width="8.7109375" style="40" customWidth="1"/>
    <col min="11019" max="11019" width="25.7109375" style="40" customWidth="1"/>
    <col min="11020" max="11263" width="9.140625" style="40"/>
    <col min="11264" max="11264" width="25.7109375" style="40" customWidth="1"/>
    <col min="11265" max="11274" width="8.7109375" style="40" customWidth="1"/>
    <col min="11275" max="11275" width="25.7109375" style="40" customWidth="1"/>
    <col min="11276" max="11519" width="9.140625" style="40"/>
    <col min="11520" max="11520" width="25.7109375" style="40" customWidth="1"/>
    <col min="11521" max="11530" width="8.7109375" style="40" customWidth="1"/>
    <col min="11531" max="11531" width="25.7109375" style="40" customWidth="1"/>
    <col min="11532" max="11775" width="9.140625" style="40"/>
    <col min="11776" max="11776" width="25.7109375" style="40" customWidth="1"/>
    <col min="11777" max="11786" width="8.7109375" style="40" customWidth="1"/>
    <col min="11787" max="11787" width="25.7109375" style="40" customWidth="1"/>
    <col min="11788" max="12031" width="9.140625" style="40"/>
    <col min="12032" max="12032" width="25.7109375" style="40" customWidth="1"/>
    <col min="12033" max="12042" width="8.7109375" style="40" customWidth="1"/>
    <col min="12043" max="12043" width="25.7109375" style="40" customWidth="1"/>
    <col min="12044" max="12287" width="9.140625" style="40"/>
    <col min="12288" max="12288" width="25.7109375" style="40" customWidth="1"/>
    <col min="12289" max="12298" width="8.7109375" style="40" customWidth="1"/>
    <col min="12299" max="12299" width="25.7109375" style="40" customWidth="1"/>
    <col min="12300" max="12543" width="9.140625" style="40"/>
    <col min="12544" max="12544" width="25.7109375" style="40" customWidth="1"/>
    <col min="12545" max="12554" width="8.7109375" style="40" customWidth="1"/>
    <col min="12555" max="12555" width="25.7109375" style="40" customWidth="1"/>
    <col min="12556" max="12799" width="9.140625" style="40"/>
    <col min="12800" max="12800" width="25.7109375" style="40" customWidth="1"/>
    <col min="12801" max="12810" width="8.7109375" style="40" customWidth="1"/>
    <col min="12811" max="12811" width="25.7109375" style="40" customWidth="1"/>
    <col min="12812" max="13055" width="9.140625" style="40"/>
    <col min="13056" max="13056" width="25.7109375" style="40" customWidth="1"/>
    <col min="13057" max="13066" width="8.7109375" style="40" customWidth="1"/>
    <col min="13067" max="13067" width="25.7109375" style="40" customWidth="1"/>
    <col min="13068" max="13311" width="9.140625" style="40"/>
    <col min="13312" max="13312" width="25.7109375" style="40" customWidth="1"/>
    <col min="13313" max="13322" width="8.7109375" style="40" customWidth="1"/>
    <col min="13323" max="13323" width="25.7109375" style="40" customWidth="1"/>
    <col min="13324" max="13567" width="9.140625" style="40"/>
    <col min="13568" max="13568" width="25.7109375" style="40" customWidth="1"/>
    <col min="13569" max="13578" width="8.7109375" style="40" customWidth="1"/>
    <col min="13579" max="13579" width="25.7109375" style="40" customWidth="1"/>
    <col min="13580" max="13823" width="9.140625" style="40"/>
    <col min="13824" max="13824" width="25.7109375" style="40" customWidth="1"/>
    <col min="13825" max="13834" width="8.7109375" style="40" customWidth="1"/>
    <col min="13835" max="13835" width="25.7109375" style="40" customWidth="1"/>
    <col min="13836" max="14079" width="9.140625" style="40"/>
    <col min="14080" max="14080" width="25.7109375" style="40" customWidth="1"/>
    <col min="14081" max="14090" width="8.7109375" style="40" customWidth="1"/>
    <col min="14091" max="14091" width="25.7109375" style="40" customWidth="1"/>
    <col min="14092" max="14335" width="9.140625" style="40"/>
    <col min="14336" max="14336" width="25.7109375" style="40" customWidth="1"/>
    <col min="14337" max="14346" width="8.7109375" style="40" customWidth="1"/>
    <col min="14347" max="14347" width="25.7109375" style="40" customWidth="1"/>
    <col min="14348" max="14591" width="9.140625" style="40"/>
    <col min="14592" max="14592" width="25.7109375" style="40" customWidth="1"/>
    <col min="14593" max="14602" width="8.7109375" style="40" customWidth="1"/>
    <col min="14603" max="14603" width="25.7109375" style="40" customWidth="1"/>
    <col min="14604" max="14847" width="9.140625" style="40"/>
    <col min="14848" max="14848" width="25.7109375" style="40" customWidth="1"/>
    <col min="14849" max="14858" width="8.7109375" style="40" customWidth="1"/>
    <col min="14859" max="14859" width="25.7109375" style="40" customWidth="1"/>
    <col min="14860" max="15103" width="9.140625" style="40"/>
    <col min="15104" max="15104" width="25.7109375" style="40" customWidth="1"/>
    <col min="15105" max="15114" width="8.7109375" style="40" customWidth="1"/>
    <col min="15115" max="15115" width="25.7109375" style="40" customWidth="1"/>
    <col min="15116" max="15359" width="9.140625" style="40"/>
    <col min="15360" max="15360" width="25.7109375" style="40" customWidth="1"/>
    <col min="15361" max="15370" width="8.7109375" style="40" customWidth="1"/>
    <col min="15371" max="15371" width="25.7109375" style="40" customWidth="1"/>
    <col min="15372" max="15615" width="9.140625" style="40"/>
    <col min="15616" max="15616" width="25.7109375" style="40" customWidth="1"/>
    <col min="15617" max="15626" width="8.7109375" style="40" customWidth="1"/>
    <col min="15627" max="15627" width="25.7109375" style="40" customWidth="1"/>
    <col min="15628" max="15871" width="9.140625" style="40"/>
    <col min="15872" max="15872" width="25.7109375" style="40" customWidth="1"/>
    <col min="15873" max="15882" width="8.7109375" style="40" customWidth="1"/>
    <col min="15883" max="15883" width="25.7109375" style="40" customWidth="1"/>
    <col min="15884" max="16127" width="9.140625" style="40"/>
    <col min="16128" max="16128" width="25.7109375" style="40" customWidth="1"/>
    <col min="16129" max="16138" width="8.7109375" style="40" customWidth="1"/>
    <col min="16139" max="16139" width="25.7109375" style="40" customWidth="1"/>
    <col min="16140" max="16384" width="9.140625" style="40"/>
  </cols>
  <sheetData>
    <row r="1" spans="1:241" ht="20.25">
      <c r="A1" s="1183" t="s">
        <v>909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241" ht="16.5" customHeight="1">
      <c r="A2" s="1184" t="s">
        <v>333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241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241" ht="15.75">
      <c r="A4" s="1171" t="s">
        <v>545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</row>
    <row r="5" spans="1:241" ht="30.75" customHeight="1">
      <c r="A5" s="664" t="s">
        <v>340</v>
      </c>
      <c r="B5" s="681"/>
      <c r="C5" s="681"/>
      <c r="D5" s="681"/>
      <c r="E5" s="681"/>
      <c r="F5" s="681"/>
      <c r="G5" s="688"/>
      <c r="H5" s="688"/>
      <c r="I5" s="681"/>
      <c r="J5" s="681"/>
      <c r="K5" s="686" t="s">
        <v>341</v>
      </c>
    </row>
    <row r="6" spans="1:241" ht="28.5" customHeight="1" thickBot="1">
      <c r="A6" s="1258" t="s">
        <v>336</v>
      </c>
      <c r="B6" s="1243" t="s">
        <v>911</v>
      </c>
      <c r="C6" s="1243"/>
      <c r="D6" s="1243"/>
      <c r="E6" s="1243"/>
      <c r="F6" s="1243"/>
      <c r="G6" s="1243"/>
      <c r="H6" s="1243"/>
      <c r="I6" s="1243"/>
      <c r="J6" s="1243"/>
      <c r="K6" s="1244" t="s">
        <v>113</v>
      </c>
    </row>
    <row r="7" spans="1:241" ht="39.75" customHeight="1" thickTop="1">
      <c r="A7" s="1259"/>
      <c r="B7" s="232" t="s">
        <v>625</v>
      </c>
      <c r="C7" s="318" t="s">
        <v>134</v>
      </c>
      <c r="D7" s="140" t="s">
        <v>135</v>
      </c>
      <c r="E7" s="140" t="s">
        <v>136</v>
      </c>
      <c r="F7" s="140" t="s">
        <v>137</v>
      </c>
      <c r="G7" s="140" t="s">
        <v>138</v>
      </c>
      <c r="H7" s="140" t="s">
        <v>139</v>
      </c>
      <c r="I7" s="140" t="s">
        <v>140</v>
      </c>
      <c r="J7" s="319" t="s">
        <v>743</v>
      </c>
      <c r="K7" s="1245"/>
    </row>
    <row r="8" spans="1:241" ht="24.95" customHeight="1" thickBot="1">
      <c r="A8" s="378" t="s">
        <v>314</v>
      </c>
      <c r="B8" s="450">
        <f t="shared" ref="B8:B15" si="0">SUM(C8:J8)</f>
        <v>505</v>
      </c>
      <c r="C8" s="451">
        <v>0</v>
      </c>
      <c r="D8" s="451">
        <v>7</v>
      </c>
      <c r="E8" s="451">
        <v>28</v>
      </c>
      <c r="F8" s="451">
        <v>77</v>
      </c>
      <c r="G8" s="451">
        <v>131</v>
      </c>
      <c r="H8" s="451">
        <v>156</v>
      </c>
      <c r="I8" s="451">
        <v>89</v>
      </c>
      <c r="J8" s="451">
        <v>17</v>
      </c>
      <c r="K8" s="213" t="s">
        <v>315</v>
      </c>
    </row>
    <row r="9" spans="1:241" ht="24.95" customHeight="1" thickTop="1" thickBot="1">
      <c r="A9" s="379" t="s">
        <v>316</v>
      </c>
      <c r="B9" s="454">
        <f t="shared" si="0"/>
        <v>0</v>
      </c>
      <c r="C9" s="455">
        <v>0</v>
      </c>
      <c r="D9" s="455">
        <v>0</v>
      </c>
      <c r="E9" s="455">
        <v>0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215" t="s">
        <v>337</v>
      </c>
    </row>
    <row r="10" spans="1:241" ht="24.95" customHeight="1" thickTop="1" thickBot="1">
      <c r="A10" s="378" t="s">
        <v>114</v>
      </c>
      <c r="B10" s="450">
        <f t="shared" si="0"/>
        <v>948</v>
      </c>
      <c r="C10" s="451">
        <v>1</v>
      </c>
      <c r="D10" s="451">
        <v>11</v>
      </c>
      <c r="E10" s="451">
        <v>60</v>
      </c>
      <c r="F10" s="451">
        <v>160</v>
      </c>
      <c r="G10" s="451">
        <v>263</v>
      </c>
      <c r="H10" s="451">
        <v>277</v>
      </c>
      <c r="I10" s="451">
        <v>151</v>
      </c>
      <c r="J10" s="451">
        <v>25</v>
      </c>
      <c r="K10" s="213" t="s">
        <v>338</v>
      </c>
    </row>
    <row r="11" spans="1:241" ht="24.95" customHeight="1" thickTop="1" thickBot="1">
      <c r="A11" s="379" t="s">
        <v>115</v>
      </c>
      <c r="B11" s="454">
        <f t="shared" si="0"/>
        <v>1076</v>
      </c>
      <c r="C11" s="455">
        <v>0</v>
      </c>
      <c r="D11" s="455">
        <v>2</v>
      </c>
      <c r="E11" s="455">
        <v>41</v>
      </c>
      <c r="F11" s="455">
        <v>139</v>
      </c>
      <c r="G11" s="455">
        <v>260</v>
      </c>
      <c r="H11" s="455">
        <v>300</v>
      </c>
      <c r="I11" s="455">
        <v>261</v>
      </c>
      <c r="J11" s="455">
        <v>73</v>
      </c>
      <c r="K11" s="215" t="s">
        <v>339</v>
      </c>
    </row>
    <row r="12" spans="1:241" ht="24.95" customHeight="1" thickTop="1" thickBot="1">
      <c r="A12" s="378" t="s">
        <v>116</v>
      </c>
      <c r="B12" s="450">
        <f t="shared" si="0"/>
        <v>5910</v>
      </c>
      <c r="C12" s="451">
        <v>2</v>
      </c>
      <c r="D12" s="451">
        <v>14</v>
      </c>
      <c r="E12" s="451">
        <v>187</v>
      </c>
      <c r="F12" s="451">
        <v>779</v>
      </c>
      <c r="G12" s="451">
        <v>1721</v>
      </c>
      <c r="H12" s="451">
        <v>1936</v>
      </c>
      <c r="I12" s="451">
        <v>1122</v>
      </c>
      <c r="J12" s="451">
        <v>149</v>
      </c>
      <c r="K12" s="213" t="s">
        <v>320</v>
      </c>
    </row>
    <row r="13" spans="1:241" ht="24.95" customHeight="1" thickTop="1" thickBot="1">
      <c r="A13" s="379" t="s">
        <v>321</v>
      </c>
      <c r="B13" s="454">
        <f t="shared" si="0"/>
        <v>1524</v>
      </c>
      <c r="C13" s="455">
        <v>0</v>
      </c>
      <c r="D13" s="455">
        <v>5</v>
      </c>
      <c r="E13" s="455">
        <v>80</v>
      </c>
      <c r="F13" s="455">
        <v>294</v>
      </c>
      <c r="G13" s="455">
        <v>597</v>
      </c>
      <c r="H13" s="455">
        <v>428</v>
      </c>
      <c r="I13" s="455">
        <v>112</v>
      </c>
      <c r="J13" s="455">
        <v>8</v>
      </c>
      <c r="K13" s="215" t="s">
        <v>322</v>
      </c>
    </row>
    <row r="14" spans="1:241" ht="24.95" customHeight="1" thickTop="1" thickBot="1">
      <c r="A14" s="378" t="s">
        <v>323</v>
      </c>
      <c r="B14" s="450">
        <f t="shared" si="0"/>
        <v>10250</v>
      </c>
      <c r="C14" s="451">
        <v>4</v>
      </c>
      <c r="D14" s="451">
        <v>19</v>
      </c>
      <c r="E14" s="451">
        <v>419</v>
      </c>
      <c r="F14" s="451">
        <v>1779</v>
      </c>
      <c r="G14" s="451">
        <v>3899</v>
      </c>
      <c r="H14" s="451">
        <v>3435</v>
      </c>
      <c r="I14" s="451">
        <v>695</v>
      </c>
      <c r="J14" s="451">
        <v>0</v>
      </c>
      <c r="K14" s="213" t="s">
        <v>324</v>
      </c>
    </row>
    <row r="15" spans="1:241" ht="24.95" customHeight="1" thickTop="1">
      <c r="A15" s="383" t="s">
        <v>275</v>
      </c>
      <c r="B15" s="457">
        <f t="shared" si="0"/>
        <v>78</v>
      </c>
      <c r="C15" s="487">
        <v>0</v>
      </c>
      <c r="D15" s="487">
        <v>0</v>
      </c>
      <c r="E15" s="487">
        <v>3</v>
      </c>
      <c r="F15" s="487">
        <v>14</v>
      </c>
      <c r="G15" s="487">
        <v>23</v>
      </c>
      <c r="H15" s="487">
        <v>26</v>
      </c>
      <c r="I15" s="487">
        <v>10</v>
      </c>
      <c r="J15" s="487">
        <v>2</v>
      </c>
      <c r="K15" s="216" t="s">
        <v>108</v>
      </c>
    </row>
    <row r="16" spans="1:241" ht="30" customHeight="1">
      <c r="A16" s="373" t="s">
        <v>66</v>
      </c>
      <c r="B16" s="490">
        <f t="shared" ref="B16:J16" si="1">SUM(B8:B15)</f>
        <v>20291</v>
      </c>
      <c r="C16" s="490">
        <f t="shared" si="1"/>
        <v>7</v>
      </c>
      <c r="D16" s="490">
        <f t="shared" si="1"/>
        <v>58</v>
      </c>
      <c r="E16" s="490">
        <f t="shared" si="1"/>
        <v>818</v>
      </c>
      <c r="F16" s="490">
        <f t="shared" si="1"/>
        <v>3242</v>
      </c>
      <c r="G16" s="490">
        <f t="shared" si="1"/>
        <v>6894</v>
      </c>
      <c r="H16" s="490">
        <f t="shared" si="1"/>
        <v>6558</v>
      </c>
      <c r="I16" s="490">
        <f t="shared" si="1"/>
        <v>2440</v>
      </c>
      <c r="J16" s="490">
        <f t="shared" si="1"/>
        <v>274</v>
      </c>
      <c r="K16" s="117" t="s">
        <v>67</v>
      </c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6"/>
  <sheetViews>
    <sheetView view="pageBreakPreview" topLeftCell="A10" zoomScaleNormal="100" workbookViewId="0">
      <selection activeCell="J5" sqref="B1:J1048576"/>
    </sheetView>
  </sheetViews>
  <sheetFormatPr defaultColWidth="9.140625" defaultRowHeight="15"/>
  <cols>
    <col min="1" max="1" width="20.85546875" style="102" customWidth="1"/>
    <col min="2" max="10" width="10.42578125" style="102" customWidth="1"/>
    <col min="11" max="11" width="20.140625" style="102" customWidth="1"/>
    <col min="12" max="255" width="9.140625" style="40"/>
    <col min="256" max="256" width="25.7109375" style="40" customWidth="1"/>
    <col min="257" max="266" width="8.7109375" style="40" customWidth="1"/>
    <col min="267" max="267" width="25.7109375" style="40" customWidth="1"/>
    <col min="268" max="511" width="9.140625" style="40"/>
    <col min="512" max="512" width="25.7109375" style="40" customWidth="1"/>
    <col min="513" max="522" width="8.7109375" style="40" customWidth="1"/>
    <col min="523" max="523" width="25.7109375" style="40" customWidth="1"/>
    <col min="524" max="767" width="9.140625" style="40"/>
    <col min="768" max="768" width="25.7109375" style="40" customWidth="1"/>
    <col min="769" max="778" width="8.7109375" style="40" customWidth="1"/>
    <col min="779" max="779" width="25.7109375" style="40" customWidth="1"/>
    <col min="780" max="1023" width="9.140625" style="40"/>
    <col min="1024" max="1024" width="25.7109375" style="40" customWidth="1"/>
    <col min="1025" max="1034" width="8.7109375" style="40" customWidth="1"/>
    <col min="1035" max="1035" width="25.7109375" style="40" customWidth="1"/>
    <col min="1036" max="1279" width="9.140625" style="40"/>
    <col min="1280" max="1280" width="25.7109375" style="40" customWidth="1"/>
    <col min="1281" max="1290" width="8.7109375" style="40" customWidth="1"/>
    <col min="1291" max="1291" width="25.7109375" style="40" customWidth="1"/>
    <col min="1292" max="1535" width="9.140625" style="40"/>
    <col min="1536" max="1536" width="25.7109375" style="40" customWidth="1"/>
    <col min="1537" max="1546" width="8.7109375" style="40" customWidth="1"/>
    <col min="1547" max="1547" width="25.7109375" style="40" customWidth="1"/>
    <col min="1548" max="1791" width="9.140625" style="40"/>
    <col min="1792" max="1792" width="25.7109375" style="40" customWidth="1"/>
    <col min="1793" max="1802" width="8.7109375" style="40" customWidth="1"/>
    <col min="1803" max="1803" width="25.7109375" style="40" customWidth="1"/>
    <col min="1804" max="2047" width="9.140625" style="40"/>
    <col min="2048" max="2048" width="25.7109375" style="40" customWidth="1"/>
    <col min="2049" max="2058" width="8.7109375" style="40" customWidth="1"/>
    <col min="2059" max="2059" width="25.7109375" style="40" customWidth="1"/>
    <col min="2060" max="2303" width="9.140625" style="40"/>
    <col min="2304" max="2304" width="25.7109375" style="40" customWidth="1"/>
    <col min="2305" max="2314" width="8.7109375" style="40" customWidth="1"/>
    <col min="2315" max="2315" width="25.7109375" style="40" customWidth="1"/>
    <col min="2316" max="2559" width="9.140625" style="40"/>
    <col min="2560" max="2560" width="25.7109375" style="40" customWidth="1"/>
    <col min="2561" max="2570" width="8.7109375" style="40" customWidth="1"/>
    <col min="2571" max="2571" width="25.7109375" style="40" customWidth="1"/>
    <col min="2572" max="2815" width="9.140625" style="40"/>
    <col min="2816" max="2816" width="25.7109375" style="40" customWidth="1"/>
    <col min="2817" max="2826" width="8.7109375" style="40" customWidth="1"/>
    <col min="2827" max="2827" width="25.7109375" style="40" customWidth="1"/>
    <col min="2828" max="3071" width="9.140625" style="40"/>
    <col min="3072" max="3072" width="25.7109375" style="40" customWidth="1"/>
    <col min="3073" max="3082" width="8.7109375" style="40" customWidth="1"/>
    <col min="3083" max="3083" width="25.7109375" style="40" customWidth="1"/>
    <col min="3084" max="3327" width="9.140625" style="40"/>
    <col min="3328" max="3328" width="25.7109375" style="40" customWidth="1"/>
    <col min="3329" max="3338" width="8.7109375" style="40" customWidth="1"/>
    <col min="3339" max="3339" width="25.7109375" style="40" customWidth="1"/>
    <col min="3340" max="3583" width="9.140625" style="40"/>
    <col min="3584" max="3584" width="25.7109375" style="40" customWidth="1"/>
    <col min="3585" max="3594" width="8.7109375" style="40" customWidth="1"/>
    <col min="3595" max="3595" width="25.7109375" style="40" customWidth="1"/>
    <col min="3596" max="3839" width="9.140625" style="40"/>
    <col min="3840" max="3840" width="25.7109375" style="40" customWidth="1"/>
    <col min="3841" max="3850" width="8.7109375" style="40" customWidth="1"/>
    <col min="3851" max="3851" width="25.7109375" style="40" customWidth="1"/>
    <col min="3852" max="4095" width="9.140625" style="40"/>
    <col min="4096" max="4096" width="25.7109375" style="40" customWidth="1"/>
    <col min="4097" max="4106" width="8.7109375" style="40" customWidth="1"/>
    <col min="4107" max="4107" width="25.7109375" style="40" customWidth="1"/>
    <col min="4108" max="4351" width="9.140625" style="40"/>
    <col min="4352" max="4352" width="25.7109375" style="40" customWidth="1"/>
    <col min="4353" max="4362" width="8.7109375" style="40" customWidth="1"/>
    <col min="4363" max="4363" width="25.7109375" style="40" customWidth="1"/>
    <col min="4364" max="4607" width="9.140625" style="40"/>
    <col min="4608" max="4608" width="25.7109375" style="40" customWidth="1"/>
    <col min="4609" max="4618" width="8.7109375" style="40" customWidth="1"/>
    <col min="4619" max="4619" width="25.7109375" style="40" customWidth="1"/>
    <col min="4620" max="4863" width="9.140625" style="40"/>
    <col min="4864" max="4864" width="25.7109375" style="40" customWidth="1"/>
    <col min="4865" max="4874" width="8.7109375" style="40" customWidth="1"/>
    <col min="4875" max="4875" width="25.7109375" style="40" customWidth="1"/>
    <col min="4876" max="5119" width="9.140625" style="40"/>
    <col min="5120" max="5120" width="25.7109375" style="40" customWidth="1"/>
    <col min="5121" max="5130" width="8.7109375" style="40" customWidth="1"/>
    <col min="5131" max="5131" width="25.7109375" style="40" customWidth="1"/>
    <col min="5132" max="5375" width="9.140625" style="40"/>
    <col min="5376" max="5376" width="25.7109375" style="40" customWidth="1"/>
    <col min="5377" max="5386" width="8.7109375" style="40" customWidth="1"/>
    <col min="5387" max="5387" width="25.7109375" style="40" customWidth="1"/>
    <col min="5388" max="5631" width="9.140625" style="40"/>
    <col min="5632" max="5632" width="25.7109375" style="40" customWidth="1"/>
    <col min="5633" max="5642" width="8.7109375" style="40" customWidth="1"/>
    <col min="5643" max="5643" width="25.7109375" style="40" customWidth="1"/>
    <col min="5644" max="5887" width="9.140625" style="40"/>
    <col min="5888" max="5888" width="25.7109375" style="40" customWidth="1"/>
    <col min="5889" max="5898" width="8.7109375" style="40" customWidth="1"/>
    <col min="5899" max="5899" width="25.7109375" style="40" customWidth="1"/>
    <col min="5900" max="6143" width="9.140625" style="40"/>
    <col min="6144" max="6144" width="25.7109375" style="40" customWidth="1"/>
    <col min="6145" max="6154" width="8.7109375" style="40" customWidth="1"/>
    <col min="6155" max="6155" width="25.7109375" style="40" customWidth="1"/>
    <col min="6156" max="6399" width="9.140625" style="40"/>
    <col min="6400" max="6400" width="25.7109375" style="40" customWidth="1"/>
    <col min="6401" max="6410" width="8.7109375" style="40" customWidth="1"/>
    <col min="6411" max="6411" width="25.7109375" style="40" customWidth="1"/>
    <col min="6412" max="6655" width="9.140625" style="40"/>
    <col min="6656" max="6656" width="25.7109375" style="40" customWidth="1"/>
    <col min="6657" max="6666" width="8.7109375" style="40" customWidth="1"/>
    <col min="6667" max="6667" width="25.7109375" style="40" customWidth="1"/>
    <col min="6668" max="6911" width="9.140625" style="40"/>
    <col min="6912" max="6912" width="25.7109375" style="40" customWidth="1"/>
    <col min="6913" max="6922" width="8.7109375" style="40" customWidth="1"/>
    <col min="6923" max="6923" width="25.7109375" style="40" customWidth="1"/>
    <col min="6924" max="7167" width="9.140625" style="40"/>
    <col min="7168" max="7168" width="25.7109375" style="40" customWidth="1"/>
    <col min="7169" max="7178" width="8.7109375" style="40" customWidth="1"/>
    <col min="7179" max="7179" width="25.7109375" style="40" customWidth="1"/>
    <col min="7180" max="7423" width="9.140625" style="40"/>
    <col min="7424" max="7424" width="25.7109375" style="40" customWidth="1"/>
    <col min="7425" max="7434" width="8.7109375" style="40" customWidth="1"/>
    <col min="7435" max="7435" width="25.7109375" style="40" customWidth="1"/>
    <col min="7436" max="7679" width="9.140625" style="40"/>
    <col min="7680" max="7680" width="25.7109375" style="40" customWidth="1"/>
    <col min="7681" max="7690" width="8.7109375" style="40" customWidth="1"/>
    <col min="7691" max="7691" width="25.7109375" style="40" customWidth="1"/>
    <col min="7692" max="7935" width="9.140625" style="40"/>
    <col min="7936" max="7936" width="25.7109375" style="40" customWidth="1"/>
    <col min="7937" max="7946" width="8.7109375" style="40" customWidth="1"/>
    <col min="7947" max="7947" width="25.7109375" style="40" customWidth="1"/>
    <col min="7948" max="8191" width="9.140625" style="40"/>
    <col min="8192" max="8192" width="25.7109375" style="40" customWidth="1"/>
    <col min="8193" max="8202" width="8.7109375" style="40" customWidth="1"/>
    <col min="8203" max="8203" width="25.7109375" style="40" customWidth="1"/>
    <col min="8204" max="8447" width="9.140625" style="40"/>
    <col min="8448" max="8448" width="25.7109375" style="40" customWidth="1"/>
    <col min="8449" max="8458" width="8.7109375" style="40" customWidth="1"/>
    <col min="8459" max="8459" width="25.7109375" style="40" customWidth="1"/>
    <col min="8460" max="8703" width="9.140625" style="40"/>
    <col min="8704" max="8704" width="25.7109375" style="40" customWidth="1"/>
    <col min="8705" max="8714" width="8.7109375" style="40" customWidth="1"/>
    <col min="8715" max="8715" width="25.7109375" style="40" customWidth="1"/>
    <col min="8716" max="8959" width="9.140625" style="40"/>
    <col min="8960" max="8960" width="25.7109375" style="40" customWidth="1"/>
    <col min="8961" max="8970" width="8.7109375" style="40" customWidth="1"/>
    <col min="8971" max="8971" width="25.7109375" style="40" customWidth="1"/>
    <col min="8972" max="9215" width="9.140625" style="40"/>
    <col min="9216" max="9216" width="25.7109375" style="40" customWidth="1"/>
    <col min="9217" max="9226" width="8.7109375" style="40" customWidth="1"/>
    <col min="9227" max="9227" width="25.7109375" style="40" customWidth="1"/>
    <col min="9228" max="9471" width="9.140625" style="40"/>
    <col min="9472" max="9472" width="25.7109375" style="40" customWidth="1"/>
    <col min="9473" max="9482" width="8.7109375" style="40" customWidth="1"/>
    <col min="9483" max="9483" width="25.7109375" style="40" customWidth="1"/>
    <col min="9484" max="9727" width="9.140625" style="40"/>
    <col min="9728" max="9728" width="25.7109375" style="40" customWidth="1"/>
    <col min="9729" max="9738" width="8.7109375" style="40" customWidth="1"/>
    <col min="9739" max="9739" width="25.7109375" style="40" customWidth="1"/>
    <col min="9740" max="9983" width="9.140625" style="40"/>
    <col min="9984" max="9984" width="25.7109375" style="40" customWidth="1"/>
    <col min="9985" max="9994" width="8.7109375" style="40" customWidth="1"/>
    <col min="9995" max="9995" width="25.7109375" style="40" customWidth="1"/>
    <col min="9996" max="10239" width="9.140625" style="40"/>
    <col min="10240" max="10240" width="25.7109375" style="40" customWidth="1"/>
    <col min="10241" max="10250" width="8.7109375" style="40" customWidth="1"/>
    <col min="10251" max="10251" width="25.7109375" style="40" customWidth="1"/>
    <col min="10252" max="10495" width="9.140625" style="40"/>
    <col min="10496" max="10496" width="25.7109375" style="40" customWidth="1"/>
    <col min="10497" max="10506" width="8.7109375" style="40" customWidth="1"/>
    <col min="10507" max="10507" width="25.7109375" style="40" customWidth="1"/>
    <col min="10508" max="10751" width="9.140625" style="40"/>
    <col min="10752" max="10752" width="25.7109375" style="40" customWidth="1"/>
    <col min="10753" max="10762" width="8.7109375" style="40" customWidth="1"/>
    <col min="10763" max="10763" width="25.7109375" style="40" customWidth="1"/>
    <col min="10764" max="11007" width="9.140625" style="40"/>
    <col min="11008" max="11008" width="25.7109375" style="40" customWidth="1"/>
    <col min="11009" max="11018" width="8.7109375" style="40" customWidth="1"/>
    <col min="11019" max="11019" width="25.7109375" style="40" customWidth="1"/>
    <col min="11020" max="11263" width="9.140625" style="40"/>
    <col min="11264" max="11264" width="25.7109375" style="40" customWidth="1"/>
    <col min="11265" max="11274" width="8.7109375" style="40" customWidth="1"/>
    <col min="11275" max="11275" width="25.7109375" style="40" customWidth="1"/>
    <col min="11276" max="11519" width="9.140625" style="40"/>
    <col min="11520" max="11520" width="25.7109375" style="40" customWidth="1"/>
    <col min="11521" max="11530" width="8.7109375" style="40" customWidth="1"/>
    <col min="11531" max="11531" width="25.7109375" style="40" customWidth="1"/>
    <col min="11532" max="11775" width="9.140625" style="40"/>
    <col min="11776" max="11776" width="25.7109375" style="40" customWidth="1"/>
    <col min="11777" max="11786" width="8.7109375" style="40" customWidth="1"/>
    <col min="11787" max="11787" width="25.7109375" style="40" customWidth="1"/>
    <col min="11788" max="12031" width="9.140625" style="40"/>
    <col min="12032" max="12032" width="25.7109375" style="40" customWidth="1"/>
    <col min="12033" max="12042" width="8.7109375" style="40" customWidth="1"/>
    <col min="12043" max="12043" width="25.7109375" style="40" customWidth="1"/>
    <col min="12044" max="12287" width="9.140625" style="40"/>
    <col min="12288" max="12288" width="25.7109375" style="40" customWidth="1"/>
    <col min="12289" max="12298" width="8.7109375" style="40" customWidth="1"/>
    <col min="12299" max="12299" width="25.7109375" style="40" customWidth="1"/>
    <col min="12300" max="12543" width="9.140625" style="40"/>
    <col min="12544" max="12544" width="25.7109375" style="40" customWidth="1"/>
    <col min="12545" max="12554" width="8.7109375" style="40" customWidth="1"/>
    <col min="12555" max="12555" width="25.7109375" style="40" customWidth="1"/>
    <col min="12556" max="12799" width="9.140625" style="40"/>
    <col min="12800" max="12800" width="25.7109375" style="40" customWidth="1"/>
    <col min="12801" max="12810" width="8.7109375" style="40" customWidth="1"/>
    <col min="12811" max="12811" width="25.7109375" style="40" customWidth="1"/>
    <col min="12812" max="13055" width="9.140625" style="40"/>
    <col min="13056" max="13056" width="25.7109375" style="40" customWidth="1"/>
    <col min="13057" max="13066" width="8.7109375" style="40" customWidth="1"/>
    <col min="13067" max="13067" width="25.7109375" style="40" customWidth="1"/>
    <col min="13068" max="13311" width="9.140625" style="40"/>
    <col min="13312" max="13312" width="25.7109375" style="40" customWidth="1"/>
    <col min="13313" max="13322" width="8.7109375" style="40" customWidth="1"/>
    <col min="13323" max="13323" width="25.7109375" style="40" customWidth="1"/>
    <col min="13324" max="13567" width="9.140625" style="40"/>
    <col min="13568" max="13568" width="25.7109375" style="40" customWidth="1"/>
    <col min="13569" max="13578" width="8.7109375" style="40" customWidth="1"/>
    <col min="13579" max="13579" width="25.7109375" style="40" customWidth="1"/>
    <col min="13580" max="13823" width="9.140625" style="40"/>
    <col min="13824" max="13824" width="25.7109375" style="40" customWidth="1"/>
    <col min="13825" max="13834" width="8.7109375" style="40" customWidth="1"/>
    <col min="13835" max="13835" width="25.7109375" style="40" customWidth="1"/>
    <col min="13836" max="14079" width="9.140625" style="40"/>
    <col min="14080" max="14080" width="25.7109375" style="40" customWidth="1"/>
    <col min="14081" max="14090" width="8.7109375" style="40" customWidth="1"/>
    <col min="14091" max="14091" width="25.7109375" style="40" customWidth="1"/>
    <col min="14092" max="14335" width="9.140625" style="40"/>
    <col min="14336" max="14336" width="25.7109375" style="40" customWidth="1"/>
    <col min="14337" max="14346" width="8.7109375" style="40" customWidth="1"/>
    <col min="14347" max="14347" width="25.7109375" style="40" customWidth="1"/>
    <col min="14348" max="14591" width="9.140625" style="40"/>
    <col min="14592" max="14592" width="25.7109375" style="40" customWidth="1"/>
    <col min="14593" max="14602" width="8.7109375" style="40" customWidth="1"/>
    <col min="14603" max="14603" width="25.7109375" style="40" customWidth="1"/>
    <col min="14604" max="14847" width="9.140625" style="40"/>
    <col min="14848" max="14848" width="25.7109375" style="40" customWidth="1"/>
    <col min="14849" max="14858" width="8.7109375" style="40" customWidth="1"/>
    <col min="14859" max="14859" width="25.7109375" style="40" customWidth="1"/>
    <col min="14860" max="15103" width="9.140625" style="40"/>
    <col min="15104" max="15104" width="25.7109375" style="40" customWidth="1"/>
    <col min="15105" max="15114" width="8.7109375" style="40" customWidth="1"/>
    <col min="15115" max="15115" width="25.7109375" style="40" customWidth="1"/>
    <col min="15116" max="15359" width="9.140625" style="40"/>
    <col min="15360" max="15360" width="25.7109375" style="40" customWidth="1"/>
    <col min="15361" max="15370" width="8.7109375" style="40" customWidth="1"/>
    <col min="15371" max="15371" width="25.7109375" style="40" customWidth="1"/>
    <col min="15372" max="15615" width="9.140625" style="40"/>
    <col min="15616" max="15616" width="25.7109375" style="40" customWidth="1"/>
    <col min="15617" max="15626" width="8.7109375" style="40" customWidth="1"/>
    <col min="15627" max="15627" width="25.7109375" style="40" customWidth="1"/>
    <col min="15628" max="15871" width="9.140625" style="40"/>
    <col min="15872" max="15872" width="25.7109375" style="40" customWidth="1"/>
    <col min="15873" max="15882" width="8.7109375" style="40" customWidth="1"/>
    <col min="15883" max="15883" width="25.7109375" style="40" customWidth="1"/>
    <col min="15884" max="16127" width="9.140625" style="40"/>
    <col min="16128" max="16128" width="25.7109375" style="40" customWidth="1"/>
    <col min="16129" max="16138" width="8.7109375" style="40" customWidth="1"/>
    <col min="16139" max="16139" width="25.7109375" style="40" customWidth="1"/>
    <col min="16140" max="16384" width="9.140625" style="40"/>
  </cols>
  <sheetData>
    <row r="1" spans="1:241" ht="20.25">
      <c r="A1" s="1183" t="s">
        <v>909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</row>
    <row r="2" spans="1:241" ht="16.5" customHeight="1">
      <c r="A2" s="1184" t="s">
        <v>333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</row>
    <row r="3" spans="1:241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</row>
    <row r="4" spans="1:241" ht="15.75">
      <c r="A4" s="1171" t="s">
        <v>529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</row>
    <row r="5" spans="1:241" ht="30.75" customHeight="1">
      <c r="A5" s="664" t="s">
        <v>342</v>
      </c>
      <c r="B5" s="681"/>
      <c r="C5" s="681"/>
      <c r="D5" s="681"/>
      <c r="E5" s="681"/>
      <c r="F5" s="681"/>
      <c r="G5" s="688"/>
      <c r="H5" s="688"/>
      <c r="I5" s="681"/>
      <c r="J5" s="681"/>
      <c r="K5" s="686" t="s">
        <v>343</v>
      </c>
    </row>
    <row r="6" spans="1:241" ht="28.5" customHeight="1" thickBot="1">
      <c r="A6" s="1258" t="s">
        <v>336</v>
      </c>
      <c r="B6" s="1243" t="s">
        <v>911</v>
      </c>
      <c r="C6" s="1243"/>
      <c r="D6" s="1243"/>
      <c r="E6" s="1243"/>
      <c r="F6" s="1243"/>
      <c r="G6" s="1243"/>
      <c r="H6" s="1243"/>
      <c r="I6" s="1243"/>
      <c r="J6" s="1243"/>
      <c r="K6" s="1244" t="s">
        <v>113</v>
      </c>
    </row>
    <row r="7" spans="1:241" ht="39.75" customHeight="1" thickTop="1">
      <c r="A7" s="1259"/>
      <c r="B7" s="232" t="s">
        <v>625</v>
      </c>
      <c r="C7" s="318" t="s">
        <v>134</v>
      </c>
      <c r="D7" s="140" t="s">
        <v>135</v>
      </c>
      <c r="E7" s="140" t="s">
        <v>136</v>
      </c>
      <c r="F7" s="140" t="s">
        <v>137</v>
      </c>
      <c r="G7" s="140" t="s">
        <v>138</v>
      </c>
      <c r="H7" s="140" t="s">
        <v>139</v>
      </c>
      <c r="I7" s="140" t="s">
        <v>140</v>
      </c>
      <c r="J7" s="319" t="s">
        <v>743</v>
      </c>
      <c r="K7" s="1245"/>
    </row>
    <row r="8" spans="1:241" ht="24.95" customHeight="1" thickBot="1">
      <c r="A8" s="378" t="s">
        <v>314</v>
      </c>
      <c r="B8" s="450">
        <f t="shared" ref="B8:B15" si="0">SUM(C8:J8)</f>
        <v>618</v>
      </c>
      <c r="C8" s="451">
        <f>SUM('B16-1'!C8+'B16-2'!C8)</f>
        <v>1</v>
      </c>
      <c r="D8" s="451">
        <f>SUM('B16-1'!D8+'B16-2'!D8)</f>
        <v>13</v>
      </c>
      <c r="E8" s="451">
        <f>SUM('B16-1'!E8+'B16-2'!E8)</f>
        <v>41</v>
      </c>
      <c r="F8" s="451">
        <f>SUM('B16-1'!F8+'B16-2'!F8)</f>
        <v>105</v>
      </c>
      <c r="G8" s="451">
        <f>SUM('B16-1'!G8+'B16-2'!G8)</f>
        <v>161</v>
      </c>
      <c r="H8" s="451">
        <f>SUM('B16-1'!H8+'B16-2'!H8)</f>
        <v>173</v>
      </c>
      <c r="I8" s="451">
        <f>SUM('B16-1'!I8+'B16-2'!I8)</f>
        <v>105</v>
      </c>
      <c r="J8" s="451">
        <f>SUM('B16-1'!J8+'B16-2'!J8)</f>
        <v>19</v>
      </c>
      <c r="K8" s="213" t="s">
        <v>315</v>
      </c>
    </row>
    <row r="9" spans="1:241" ht="24.95" customHeight="1" thickTop="1" thickBot="1">
      <c r="A9" s="379" t="s">
        <v>316</v>
      </c>
      <c r="B9" s="454">
        <f t="shared" si="0"/>
        <v>0</v>
      </c>
      <c r="C9" s="455">
        <f>SUM('B16-1'!C9+'B16-2'!C9)</f>
        <v>0</v>
      </c>
      <c r="D9" s="455">
        <f>SUM('B16-1'!D9+'B16-2'!D9)</f>
        <v>0</v>
      </c>
      <c r="E9" s="455">
        <f>SUM('B16-1'!E9+'B16-2'!E9)</f>
        <v>0</v>
      </c>
      <c r="F9" s="455">
        <f>SUM('B16-1'!F9+'B16-2'!F9)</f>
        <v>0</v>
      </c>
      <c r="G9" s="455">
        <f>SUM('B16-1'!G9+'B16-2'!G9)</f>
        <v>0</v>
      </c>
      <c r="H9" s="455">
        <f>SUM('B16-1'!H9+'B16-2'!H9)</f>
        <v>0</v>
      </c>
      <c r="I9" s="455">
        <f>SUM('B16-1'!I9+'B16-2'!I9)</f>
        <v>0</v>
      </c>
      <c r="J9" s="455">
        <f>SUM('B16-1'!J9+'B16-2'!J9)</f>
        <v>0</v>
      </c>
      <c r="K9" s="215" t="s">
        <v>337</v>
      </c>
    </row>
    <row r="10" spans="1:241" ht="24.95" customHeight="1" thickTop="1" thickBot="1">
      <c r="A10" s="378" t="s">
        <v>114</v>
      </c>
      <c r="B10" s="450">
        <f t="shared" si="0"/>
        <v>1156</v>
      </c>
      <c r="C10" s="451">
        <f>SUM('B16-1'!C10+'B16-2'!C10)</f>
        <v>1</v>
      </c>
      <c r="D10" s="451">
        <f>SUM('B16-1'!D10+'B16-2'!D10)</f>
        <v>13</v>
      </c>
      <c r="E10" s="451">
        <f>SUM('B16-1'!E10+'B16-2'!E10)</f>
        <v>79</v>
      </c>
      <c r="F10" s="451">
        <f>SUM('B16-1'!F10+'B16-2'!F10)</f>
        <v>203</v>
      </c>
      <c r="G10" s="451">
        <f>SUM('B16-1'!G10+'B16-2'!G10)</f>
        <v>333</v>
      </c>
      <c r="H10" s="451">
        <f>SUM('B16-1'!H10+'B16-2'!H10)</f>
        <v>322</v>
      </c>
      <c r="I10" s="451">
        <f>SUM('B16-1'!I10+'B16-2'!I10)</f>
        <v>174</v>
      </c>
      <c r="J10" s="451">
        <f>SUM('B16-1'!J10+'B16-2'!J10)</f>
        <v>31</v>
      </c>
      <c r="K10" s="213" t="s">
        <v>338</v>
      </c>
    </row>
    <row r="11" spans="1:241" ht="24.95" customHeight="1" thickTop="1" thickBot="1">
      <c r="A11" s="379" t="s">
        <v>115</v>
      </c>
      <c r="B11" s="454">
        <f t="shared" si="0"/>
        <v>1525</v>
      </c>
      <c r="C11" s="455">
        <f>SUM('B16-1'!C11+'B16-2'!C11)</f>
        <v>0</v>
      </c>
      <c r="D11" s="455">
        <f>SUM('B16-1'!D11+'B16-2'!D11)</f>
        <v>7</v>
      </c>
      <c r="E11" s="455">
        <f>SUM('B16-1'!E11+'B16-2'!E11)</f>
        <v>70</v>
      </c>
      <c r="F11" s="455">
        <f>SUM('B16-1'!F11+'B16-2'!F11)</f>
        <v>196</v>
      </c>
      <c r="G11" s="455">
        <f>SUM('B16-1'!G11+'B16-2'!G11)</f>
        <v>377</v>
      </c>
      <c r="H11" s="455">
        <f>SUM('B16-1'!H11+'B16-2'!H11)</f>
        <v>423</v>
      </c>
      <c r="I11" s="455">
        <f>SUM('B16-1'!I11+'B16-2'!I11)</f>
        <v>356</v>
      </c>
      <c r="J11" s="455">
        <f>SUM('B16-1'!J11+'B16-2'!J11)</f>
        <v>96</v>
      </c>
      <c r="K11" s="215" t="s">
        <v>339</v>
      </c>
    </row>
    <row r="12" spans="1:241" ht="24.95" customHeight="1" thickTop="1" thickBot="1">
      <c r="A12" s="378" t="s">
        <v>116</v>
      </c>
      <c r="B12" s="450">
        <f t="shared" si="0"/>
        <v>8877</v>
      </c>
      <c r="C12" s="451">
        <f>SUM('B16-1'!C12+'B16-2'!C12)</f>
        <v>2</v>
      </c>
      <c r="D12" s="451">
        <f>SUM('B16-1'!D12+'B16-2'!D12)</f>
        <v>22</v>
      </c>
      <c r="E12" s="451">
        <f>SUM('B16-1'!E12+'B16-2'!E12)</f>
        <v>297</v>
      </c>
      <c r="F12" s="451">
        <f>SUM('B16-1'!F12+'B16-2'!F12)</f>
        <v>1148</v>
      </c>
      <c r="G12" s="451">
        <f>SUM('B16-1'!G12+'B16-2'!G12)</f>
        <v>2503</v>
      </c>
      <c r="H12" s="451">
        <f>SUM('B16-1'!H12+'B16-2'!H12)</f>
        <v>2949</v>
      </c>
      <c r="I12" s="451">
        <f>SUM('B16-1'!I12+'B16-2'!I12)</f>
        <v>1759</v>
      </c>
      <c r="J12" s="451">
        <f>SUM('B16-1'!J12+'B16-2'!J12)</f>
        <v>197</v>
      </c>
      <c r="K12" s="213" t="s">
        <v>320</v>
      </c>
    </row>
    <row r="13" spans="1:241" ht="24.95" customHeight="1" thickTop="1" thickBot="1">
      <c r="A13" s="379" t="s">
        <v>321</v>
      </c>
      <c r="B13" s="454">
        <f t="shared" si="0"/>
        <v>1691</v>
      </c>
      <c r="C13" s="455">
        <f>SUM('B16-1'!C13+'B16-2'!C13)</f>
        <v>0</v>
      </c>
      <c r="D13" s="455">
        <f>SUM('B16-1'!D13+'B16-2'!D13)</f>
        <v>5</v>
      </c>
      <c r="E13" s="455">
        <f>SUM('B16-1'!E13+'B16-2'!E13)</f>
        <v>96</v>
      </c>
      <c r="F13" s="455">
        <f>SUM('B16-1'!F13+'B16-2'!F13)</f>
        <v>335</v>
      </c>
      <c r="G13" s="455">
        <f>SUM('B16-1'!G13+'B16-2'!G13)</f>
        <v>653</v>
      </c>
      <c r="H13" s="455">
        <f>SUM('B16-1'!H13+'B16-2'!H13)</f>
        <v>471</v>
      </c>
      <c r="I13" s="455">
        <f>SUM('B16-1'!I13+'B16-2'!I13)</f>
        <v>123</v>
      </c>
      <c r="J13" s="455">
        <f>SUM('B16-1'!J13+'B16-2'!J13)</f>
        <v>8</v>
      </c>
      <c r="K13" s="215" t="s">
        <v>322</v>
      </c>
    </row>
    <row r="14" spans="1:241" ht="24.95" customHeight="1" thickTop="1" thickBot="1">
      <c r="A14" s="378" t="s">
        <v>323</v>
      </c>
      <c r="B14" s="450">
        <f t="shared" si="0"/>
        <v>12870</v>
      </c>
      <c r="C14" s="451">
        <f>SUM('B16-1'!C14+'B16-2'!C14)</f>
        <v>4</v>
      </c>
      <c r="D14" s="451">
        <f>SUM('B16-1'!D14+'B16-2'!D14)</f>
        <v>41</v>
      </c>
      <c r="E14" s="451">
        <f>SUM('B16-1'!E14+'B16-2'!E14)</f>
        <v>612</v>
      </c>
      <c r="F14" s="451">
        <f>SUM('B16-1'!F14+'B16-2'!F14)</f>
        <v>2382</v>
      </c>
      <c r="G14" s="451">
        <f>SUM('B16-1'!G14+'B16-2'!G14)</f>
        <v>4703</v>
      </c>
      <c r="H14" s="451">
        <f>SUM('B16-1'!H14+'B16-2'!H14)</f>
        <v>4187</v>
      </c>
      <c r="I14" s="451">
        <f>SUM('B16-1'!I14+'B16-2'!I14)</f>
        <v>941</v>
      </c>
      <c r="J14" s="451">
        <f>SUM('B16-1'!J14+'B16-2'!J14)</f>
        <v>0</v>
      </c>
      <c r="K14" s="213" t="s">
        <v>324</v>
      </c>
    </row>
    <row r="15" spans="1:241" ht="24.95" customHeight="1" thickTop="1">
      <c r="A15" s="383" t="s">
        <v>275</v>
      </c>
      <c r="B15" s="457">
        <f t="shared" si="0"/>
        <v>79</v>
      </c>
      <c r="C15" s="487">
        <f>SUM('B16-1'!C15+'B16-2'!C15)</f>
        <v>0</v>
      </c>
      <c r="D15" s="487">
        <f>SUM('B16-1'!D15+'B16-2'!D15)</f>
        <v>0</v>
      </c>
      <c r="E15" s="487">
        <f>SUM('B16-1'!E15+'B16-2'!E15)</f>
        <v>3</v>
      </c>
      <c r="F15" s="487">
        <f>SUM('B16-1'!F15+'B16-2'!F15)</f>
        <v>14</v>
      </c>
      <c r="G15" s="487">
        <f>SUM('B16-1'!G15+'B16-2'!G15)</f>
        <v>24</v>
      </c>
      <c r="H15" s="487">
        <f>SUM('B16-1'!H15+'B16-2'!H15)</f>
        <v>26</v>
      </c>
      <c r="I15" s="487">
        <f>SUM('B16-1'!I15+'B16-2'!I15)</f>
        <v>10</v>
      </c>
      <c r="J15" s="487">
        <f>SUM('B16-1'!J15+'B16-2'!J15)</f>
        <v>2</v>
      </c>
      <c r="K15" s="216" t="s">
        <v>108</v>
      </c>
    </row>
    <row r="16" spans="1:241" ht="30" customHeight="1">
      <c r="A16" s="373" t="s">
        <v>66</v>
      </c>
      <c r="B16" s="490">
        <f t="shared" ref="B16:J16" si="1">SUM(B8:B15)</f>
        <v>26816</v>
      </c>
      <c r="C16" s="490">
        <f t="shared" si="1"/>
        <v>8</v>
      </c>
      <c r="D16" s="490">
        <f t="shared" si="1"/>
        <v>101</v>
      </c>
      <c r="E16" s="490">
        <f t="shared" si="1"/>
        <v>1198</v>
      </c>
      <c r="F16" s="490">
        <f t="shared" si="1"/>
        <v>4383</v>
      </c>
      <c r="G16" s="490">
        <f t="shared" si="1"/>
        <v>8754</v>
      </c>
      <c r="H16" s="490">
        <f t="shared" si="1"/>
        <v>8551</v>
      </c>
      <c r="I16" s="490">
        <f t="shared" si="1"/>
        <v>3468</v>
      </c>
      <c r="J16" s="490">
        <f t="shared" si="1"/>
        <v>353</v>
      </c>
      <c r="K16" s="117" t="s">
        <v>67</v>
      </c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2"/>
  <sheetViews>
    <sheetView view="pageBreakPreview" zoomScale="90" zoomScaleNormal="100" zoomScaleSheetLayoutView="90" workbookViewId="0">
      <selection activeCell="A20" sqref="A20"/>
    </sheetView>
  </sheetViews>
  <sheetFormatPr defaultRowHeight="15"/>
  <cols>
    <col min="1" max="1" width="35.85546875" style="27" bestFit="1" customWidth="1"/>
    <col min="2" max="2" width="9.7109375" style="27" bestFit="1" customWidth="1"/>
    <col min="3" max="4" width="8.7109375" style="27" bestFit="1" customWidth="1"/>
    <col min="5" max="5" width="8.85546875" style="27" bestFit="1" customWidth="1"/>
    <col min="6" max="10" width="7.7109375" style="27" bestFit="1" customWidth="1"/>
    <col min="11" max="11" width="29.140625" style="27" bestFit="1" customWidth="1"/>
    <col min="12" max="256" width="9.140625" style="262"/>
    <col min="257" max="257" width="30.7109375" style="262" customWidth="1"/>
    <col min="258" max="258" width="9.85546875" style="262" bestFit="1" customWidth="1"/>
    <col min="259" max="266" width="7.7109375" style="262" customWidth="1"/>
    <col min="267" max="267" width="30.7109375" style="262" customWidth="1"/>
    <col min="268" max="512" width="9.140625" style="262"/>
    <col min="513" max="513" width="30.7109375" style="262" customWidth="1"/>
    <col min="514" max="514" width="9.85546875" style="262" bestFit="1" customWidth="1"/>
    <col min="515" max="522" width="7.7109375" style="262" customWidth="1"/>
    <col min="523" max="523" width="30.7109375" style="262" customWidth="1"/>
    <col min="524" max="768" width="9.140625" style="262"/>
    <col min="769" max="769" width="30.7109375" style="262" customWidth="1"/>
    <col min="770" max="770" width="9.85546875" style="262" bestFit="1" customWidth="1"/>
    <col min="771" max="778" width="7.7109375" style="262" customWidth="1"/>
    <col min="779" max="779" width="30.7109375" style="262" customWidth="1"/>
    <col min="780" max="1024" width="9.140625" style="262"/>
    <col min="1025" max="1025" width="30.7109375" style="262" customWidth="1"/>
    <col min="1026" max="1026" width="9.85546875" style="262" bestFit="1" customWidth="1"/>
    <col min="1027" max="1034" width="7.7109375" style="262" customWidth="1"/>
    <col min="1035" max="1035" width="30.7109375" style="262" customWidth="1"/>
    <col min="1036" max="1280" width="9.140625" style="262"/>
    <col min="1281" max="1281" width="30.7109375" style="262" customWidth="1"/>
    <col min="1282" max="1282" width="9.85546875" style="262" bestFit="1" customWidth="1"/>
    <col min="1283" max="1290" width="7.7109375" style="262" customWidth="1"/>
    <col min="1291" max="1291" width="30.7109375" style="262" customWidth="1"/>
    <col min="1292" max="1536" width="9.140625" style="262"/>
    <col min="1537" max="1537" width="30.7109375" style="262" customWidth="1"/>
    <col min="1538" max="1538" width="9.85546875" style="262" bestFit="1" customWidth="1"/>
    <col min="1539" max="1546" width="7.7109375" style="262" customWidth="1"/>
    <col min="1547" max="1547" width="30.7109375" style="262" customWidth="1"/>
    <col min="1548" max="1792" width="9.140625" style="262"/>
    <col min="1793" max="1793" width="30.7109375" style="262" customWidth="1"/>
    <col min="1794" max="1794" width="9.85546875" style="262" bestFit="1" customWidth="1"/>
    <col min="1795" max="1802" width="7.7109375" style="262" customWidth="1"/>
    <col min="1803" max="1803" width="30.7109375" style="262" customWidth="1"/>
    <col min="1804" max="2048" width="9.140625" style="262"/>
    <col min="2049" max="2049" width="30.7109375" style="262" customWidth="1"/>
    <col min="2050" max="2050" width="9.85546875" style="262" bestFit="1" customWidth="1"/>
    <col min="2051" max="2058" width="7.7109375" style="262" customWidth="1"/>
    <col min="2059" max="2059" width="30.7109375" style="262" customWidth="1"/>
    <col min="2060" max="2304" width="9.140625" style="262"/>
    <col min="2305" max="2305" width="30.7109375" style="262" customWidth="1"/>
    <col min="2306" max="2306" width="9.85546875" style="262" bestFit="1" customWidth="1"/>
    <col min="2307" max="2314" width="7.7109375" style="262" customWidth="1"/>
    <col min="2315" max="2315" width="30.7109375" style="262" customWidth="1"/>
    <col min="2316" max="2560" width="9.140625" style="262"/>
    <col min="2561" max="2561" width="30.7109375" style="262" customWidth="1"/>
    <col min="2562" max="2562" width="9.85546875" style="262" bestFit="1" customWidth="1"/>
    <col min="2563" max="2570" width="7.7109375" style="262" customWidth="1"/>
    <col min="2571" max="2571" width="30.7109375" style="262" customWidth="1"/>
    <col min="2572" max="2816" width="9.140625" style="262"/>
    <col min="2817" max="2817" width="30.7109375" style="262" customWidth="1"/>
    <col min="2818" max="2818" width="9.85546875" style="262" bestFit="1" customWidth="1"/>
    <col min="2819" max="2826" width="7.7109375" style="262" customWidth="1"/>
    <col min="2827" max="2827" width="30.7109375" style="262" customWidth="1"/>
    <col min="2828" max="3072" width="9.140625" style="262"/>
    <col min="3073" max="3073" width="30.7109375" style="262" customWidth="1"/>
    <col min="3074" max="3074" width="9.85546875" style="262" bestFit="1" customWidth="1"/>
    <col min="3075" max="3082" width="7.7109375" style="262" customWidth="1"/>
    <col min="3083" max="3083" width="30.7109375" style="262" customWidth="1"/>
    <col min="3084" max="3328" width="9.140625" style="262"/>
    <col min="3329" max="3329" width="30.7109375" style="262" customWidth="1"/>
    <col min="3330" max="3330" width="9.85546875" style="262" bestFit="1" customWidth="1"/>
    <col min="3331" max="3338" width="7.7109375" style="262" customWidth="1"/>
    <col min="3339" max="3339" width="30.7109375" style="262" customWidth="1"/>
    <col min="3340" max="3584" width="9.140625" style="262"/>
    <col min="3585" max="3585" width="30.7109375" style="262" customWidth="1"/>
    <col min="3586" max="3586" width="9.85546875" style="262" bestFit="1" customWidth="1"/>
    <col min="3587" max="3594" width="7.7109375" style="262" customWidth="1"/>
    <col min="3595" max="3595" width="30.7109375" style="262" customWidth="1"/>
    <col min="3596" max="3840" width="9.140625" style="262"/>
    <col min="3841" max="3841" width="30.7109375" style="262" customWidth="1"/>
    <col min="3842" max="3842" width="9.85546875" style="262" bestFit="1" customWidth="1"/>
    <col min="3843" max="3850" width="7.7109375" style="262" customWidth="1"/>
    <col min="3851" max="3851" width="30.7109375" style="262" customWidth="1"/>
    <col min="3852" max="4096" width="9.140625" style="262"/>
    <col min="4097" max="4097" width="30.7109375" style="262" customWidth="1"/>
    <col min="4098" max="4098" width="9.85546875" style="262" bestFit="1" customWidth="1"/>
    <col min="4099" max="4106" width="7.7109375" style="262" customWidth="1"/>
    <col min="4107" max="4107" width="30.7109375" style="262" customWidth="1"/>
    <col min="4108" max="4352" width="9.140625" style="262"/>
    <col min="4353" max="4353" width="30.7109375" style="262" customWidth="1"/>
    <col min="4354" max="4354" width="9.85546875" style="262" bestFit="1" customWidth="1"/>
    <col min="4355" max="4362" width="7.7109375" style="262" customWidth="1"/>
    <col min="4363" max="4363" width="30.7109375" style="262" customWidth="1"/>
    <col min="4364" max="4608" width="9.140625" style="262"/>
    <col min="4609" max="4609" width="30.7109375" style="262" customWidth="1"/>
    <col min="4610" max="4610" width="9.85546875" style="262" bestFit="1" customWidth="1"/>
    <col min="4611" max="4618" width="7.7109375" style="262" customWidth="1"/>
    <col min="4619" max="4619" width="30.7109375" style="262" customWidth="1"/>
    <col min="4620" max="4864" width="9.140625" style="262"/>
    <col min="4865" max="4865" width="30.7109375" style="262" customWidth="1"/>
    <col min="4866" max="4866" width="9.85546875" style="262" bestFit="1" customWidth="1"/>
    <col min="4867" max="4874" width="7.7109375" style="262" customWidth="1"/>
    <col min="4875" max="4875" width="30.7109375" style="262" customWidth="1"/>
    <col min="4876" max="5120" width="9.140625" style="262"/>
    <col min="5121" max="5121" width="30.7109375" style="262" customWidth="1"/>
    <col min="5122" max="5122" width="9.85546875" style="262" bestFit="1" customWidth="1"/>
    <col min="5123" max="5130" width="7.7109375" style="262" customWidth="1"/>
    <col min="5131" max="5131" width="30.7109375" style="262" customWidth="1"/>
    <col min="5132" max="5376" width="9.140625" style="262"/>
    <col min="5377" max="5377" width="30.7109375" style="262" customWidth="1"/>
    <col min="5378" max="5378" width="9.85546875" style="262" bestFit="1" customWidth="1"/>
    <col min="5379" max="5386" width="7.7109375" style="262" customWidth="1"/>
    <col min="5387" max="5387" width="30.7109375" style="262" customWidth="1"/>
    <col min="5388" max="5632" width="9.140625" style="262"/>
    <col min="5633" max="5633" width="30.7109375" style="262" customWidth="1"/>
    <col min="5634" max="5634" width="9.85546875" style="262" bestFit="1" customWidth="1"/>
    <col min="5635" max="5642" width="7.7109375" style="262" customWidth="1"/>
    <col min="5643" max="5643" width="30.7109375" style="262" customWidth="1"/>
    <col min="5644" max="5888" width="9.140625" style="262"/>
    <col min="5889" max="5889" width="30.7109375" style="262" customWidth="1"/>
    <col min="5890" max="5890" width="9.85546875" style="262" bestFit="1" customWidth="1"/>
    <col min="5891" max="5898" width="7.7109375" style="262" customWidth="1"/>
    <col min="5899" max="5899" width="30.7109375" style="262" customWidth="1"/>
    <col min="5900" max="6144" width="9.140625" style="262"/>
    <col min="6145" max="6145" width="30.7109375" style="262" customWidth="1"/>
    <col min="6146" max="6146" width="9.85546875" style="262" bestFit="1" customWidth="1"/>
    <col min="6147" max="6154" width="7.7109375" style="262" customWidth="1"/>
    <col min="6155" max="6155" width="30.7109375" style="262" customWidth="1"/>
    <col min="6156" max="6400" width="9.140625" style="262"/>
    <col min="6401" max="6401" width="30.7109375" style="262" customWidth="1"/>
    <col min="6402" max="6402" width="9.85546875" style="262" bestFit="1" customWidth="1"/>
    <col min="6403" max="6410" width="7.7109375" style="262" customWidth="1"/>
    <col min="6411" max="6411" width="30.7109375" style="262" customWidth="1"/>
    <col min="6412" max="6656" width="9.140625" style="262"/>
    <col min="6657" max="6657" width="30.7109375" style="262" customWidth="1"/>
    <col min="6658" max="6658" width="9.85546875" style="262" bestFit="1" customWidth="1"/>
    <col min="6659" max="6666" width="7.7109375" style="262" customWidth="1"/>
    <col min="6667" max="6667" width="30.7109375" style="262" customWidth="1"/>
    <col min="6668" max="6912" width="9.140625" style="262"/>
    <col min="6913" max="6913" width="30.7109375" style="262" customWidth="1"/>
    <col min="6914" max="6914" width="9.85546875" style="262" bestFit="1" customWidth="1"/>
    <col min="6915" max="6922" width="7.7109375" style="262" customWidth="1"/>
    <col min="6923" max="6923" width="30.7109375" style="262" customWidth="1"/>
    <col min="6924" max="7168" width="9.140625" style="262"/>
    <col min="7169" max="7169" width="30.7109375" style="262" customWidth="1"/>
    <col min="7170" max="7170" width="9.85546875" style="262" bestFit="1" customWidth="1"/>
    <col min="7171" max="7178" width="7.7109375" style="262" customWidth="1"/>
    <col min="7179" max="7179" width="30.7109375" style="262" customWidth="1"/>
    <col min="7180" max="7424" width="9.140625" style="262"/>
    <col min="7425" max="7425" width="30.7109375" style="262" customWidth="1"/>
    <col min="7426" max="7426" width="9.85546875" style="262" bestFit="1" customWidth="1"/>
    <col min="7427" max="7434" width="7.7109375" style="262" customWidth="1"/>
    <col min="7435" max="7435" width="30.7109375" style="262" customWidth="1"/>
    <col min="7436" max="7680" width="9.140625" style="262"/>
    <col min="7681" max="7681" width="30.7109375" style="262" customWidth="1"/>
    <col min="7682" max="7682" width="9.85546875" style="262" bestFit="1" customWidth="1"/>
    <col min="7683" max="7690" width="7.7109375" style="262" customWidth="1"/>
    <col min="7691" max="7691" width="30.7109375" style="262" customWidth="1"/>
    <col min="7692" max="7936" width="9.140625" style="262"/>
    <col min="7937" max="7937" width="30.7109375" style="262" customWidth="1"/>
    <col min="7938" max="7938" width="9.85546875" style="262" bestFit="1" customWidth="1"/>
    <col min="7939" max="7946" width="7.7109375" style="262" customWidth="1"/>
    <col min="7947" max="7947" width="30.7109375" style="262" customWidth="1"/>
    <col min="7948" max="8192" width="9.140625" style="262"/>
    <col min="8193" max="8193" width="30.7109375" style="262" customWidth="1"/>
    <col min="8194" max="8194" width="9.85546875" style="262" bestFit="1" customWidth="1"/>
    <col min="8195" max="8202" width="7.7109375" style="262" customWidth="1"/>
    <col min="8203" max="8203" width="30.7109375" style="262" customWidth="1"/>
    <col min="8204" max="8448" width="9.140625" style="262"/>
    <col min="8449" max="8449" width="30.7109375" style="262" customWidth="1"/>
    <col min="8450" max="8450" width="9.85546875" style="262" bestFit="1" customWidth="1"/>
    <col min="8451" max="8458" width="7.7109375" style="262" customWidth="1"/>
    <col min="8459" max="8459" width="30.7109375" style="262" customWidth="1"/>
    <col min="8460" max="8704" width="9.140625" style="262"/>
    <col min="8705" max="8705" width="30.7109375" style="262" customWidth="1"/>
    <col min="8706" max="8706" width="9.85546875" style="262" bestFit="1" customWidth="1"/>
    <col min="8707" max="8714" width="7.7109375" style="262" customWidth="1"/>
    <col min="8715" max="8715" width="30.7109375" style="262" customWidth="1"/>
    <col min="8716" max="8960" width="9.140625" style="262"/>
    <col min="8961" max="8961" width="30.7109375" style="262" customWidth="1"/>
    <col min="8962" max="8962" width="9.85546875" style="262" bestFit="1" customWidth="1"/>
    <col min="8963" max="8970" width="7.7109375" style="262" customWidth="1"/>
    <col min="8971" max="8971" width="30.7109375" style="262" customWidth="1"/>
    <col min="8972" max="9216" width="9.140625" style="262"/>
    <col min="9217" max="9217" width="30.7109375" style="262" customWidth="1"/>
    <col min="9218" max="9218" width="9.85546875" style="262" bestFit="1" customWidth="1"/>
    <col min="9219" max="9226" width="7.7109375" style="262" customWidth="1"/>
    <col min="9227" max="9227" width="30.7109375" style="262" customWidth="1"/>
    <col min="9228" max="9472" width="9.140625" style="262"/>
    <col min="9473" max="9473" width="30.7109375" style="262" customWidth="1"/>
    <col min="9474" max="9474" width="9.85546875" style="262" bestFit="1" customWidth="1"/>
    <col min="9475" max="9482" width="7.7109375" style="262" customWidth="1"/>
    <col min="9483" max="9483" width="30.7109375" style="262" customWidth="1"/>
    <col min="9484" max="9728" width="9.140625" style="262"/>
    <col min="9729" max="9729" width="30.7109375" style="262" customWidth="1"/>
    <col min="9730" max="9730" width="9.85546875" style="262" bestFit="1" customWidth="1"/>
    <col min="9731" max="9738" width="7.7109375" style="262" customWidth="1"/>
    <col min="9739" max="9739" width="30.7109375" style="262" customWidth="1"/>
    <col min="9740" max="9984" width="9.140625" style="262"/>
    <col min="9985" max="9985" width="30.7109375" style="262" customWidth="1"/>
    <col min="9986" max="9986" width="9.85546875" style="262" bestFit="1" customWidth="1"/>
    <col min="9987" max="9994" width="7.7109375" style="262" customWidth="1"/>
    <col min="9995" max="9995" width="30.7109375" style="262" customWidth="1"/>
    <col min="9996" max="10240" width="9.140625" style="262"/>
    <col min="10241" max="10241" width="30.7109375" style="262" customWidth="1"/>
    <col min="10242" max="10242" width="9.85546875" style="262" bestFit="1" customWidth="1"/>
    <col min="10243" max="10250" width="7.7109375" style="262" customWidth="1"/>
    <col min="10251" max="10251" width="30.7109375" style="262" customWidth="1"/>
    <col min="10252" max="10496" width="9.140625" style="262"/>
    <col min="10497" max="10497" width="30.7109375" style="262" customWidth="1"/>
    <col min="10498" max="10498" width="9.85546875" style="262" bestFit="1" customWidth="1"/>
    <col min="10499" max="10506" width="7.7109375" style="262" customWidth="1"/>
    <col min="10507" max="10507" width="30.7109375" style="262" customWidth="1"/>
    <col min="10508" max="10752" width="9.140625" style="262"/>
    <col min="10753" max="10753" width="30.7109375" style="262" customWidth="1"/>
    <col min="10754" max="10754" width="9.85546875" style="262" bestFit="1" customWidth="1"/>
    <col min="10755" max="10762" width="7.7109375" style="262" customWidth="1"/>
    <col min="10763" max="10763" width="30.7109375" style="262" customWidth="1"/>
    <col min="10764" max="11008" width="9.140625" style="262"/>
    <col min="11009" max="11009" width="30.7109375" style="262" customWidth="1"/>
    <col min="11010" max="11010" width="9.85546875" style="262" bestFit="1" customWidth="1"/>
    <col min="11011" max="11018" width="7.7109375" style="262" customWidth="1"/>
    <col min="11019" max="11019" width="30.7109375" style="262" customWidth="1"/>
    <col min="11020" max="11264" width="9.140625" style="262"/>
    <col min="11265" max="11265" width="30.7109375" style="262" customWidth="1"/>
    <col min="11266" max="11266" width="9.85546875" style="262" bestFit="1" customWidth="1"/>
    <col min="11267" max="11274" width="7.7109375" style="262" customWidth="1"/>
    <col min="11275" max="11275" width="30.7109375" style="262" customWidth="1"/>
    <col min="11276" max="11520" width="9.140625" style="262"/>
    <col min="11521" max="11521" width="30.7109375" style="262" customWidth="1"/>
    <col min="11522" max="11522" width="9.85546875" style="262" bestFit="1" customWidth="1"/>
    <col min="11523" max="11530" width="7.7109375" style="262" customWidth="1"/>
    <col min="11531" max="11531" width="30.7109375" style="262" customWidth="1"/>
    <col min="11532" max="11776" width="9.140625" style="262"/>
    <col min="11777" max="11777" width="30.7109375" style="262" customWidth="1"/>
    <col min="11778" max="11778" width="9.85546875" style="262" bestFit="1" customWidth="1"/>
    <col min="11779" max="11786" width="7.7109375" style="262" customWidth="1"/>
    <col min="11787" max="11787" width="30.7109375" style="262" customWidth="1"/>
    <col min="11788" max="12032" width="9.140625" style="262"/>
    <col min="12033" max="12033" width="30.7109375" style="262" customWidth="1"/>
    <col min="12034" max="12034" width="9.85546875" style="262" bestFit="1" customWidth="1"/>
    <col min="12035" max="12042" width="7.7109375" style="262" customWidth="1"/>
    <col min="12043" max="12043" width="30.7109375" style="262" customWidth="1"/>
    <col min="12044" max="12288" width="9.140625" style="262"/>
    <col min="12289" max="12289" width="30.7109375" style="262" customWidth="1"/>
    <col min="12290" max="12290" width="9.85546875" style="262" bestFit="1" customWidth="1"/>
    <col min="12291" max="12298" width="7.7109375" style="262" customWidth="1"/>
    <col min="12299" max="12299" width="30.7109375" style="262" customWidth="1"/>
    <col min="12300" max="12544" width="9.140625" style="262"/>
    <col min="12545" max="12545" width="30.7109375" style="262" customWidth="1"/>
    <col min="12546" max="12546" width="9.85546875" style="262" bestFit="1" customWidth="1"/>
    <col min="12547" max="12554" width="7.7109375" style="262" customWidth="1"/>
    <col min="12555" max="12555" width="30.7109375" style="262" customWidth="1"/>
    <col min="12556" max="12800" width="9.140625" style="262"/>
    <col min="12801" max="12801" width="30.7109375" style="262" customWidth="1"/>
    <col min="12802" max="12802" width="9.85546875" style="262" bestFit="1" customWidth="1"/>
    <col min="12803" max="12810" width="7.7109375" style="262" customWidth="1"/>
    <col min="12811" max="12811" width="30.7109375" style="262" customWidth="1"/>
    <col min="12812" max="13056" width="9.140625" style="262"/>
    <col min="13057" max="13057" width="30.7109375" style="262" customWidth="1"/>
    <col min="13058" max="13058" width="9.85546875" style="262" bestFit="1" customWidth="1"/>
    <col min="13059" max="13066" width="7.7109375" style="262" customWidth="1"/>
    <col min="13067" max="13067" width="30.7109375" style="262" customWidth="1"/>
    <col min="13068" max="13312" width="9.140625" style="262"/>
    <col min="13313" max="13313" width="30.7109375" style="262" customWidth="1"/>
    <col min="13314" max="13314" width="9.85546875" style="262" bestFit="1" customWidth="1"/>
    <col min="13315" max="13322" width="7.7109375" style="262" customWidth="1"/>
    <col min="13323" max="13323" width="30.7109375" style="262" customWidth="1"/>
    <col min="13324" max="13568" width="9.140625" style="262"/>
    <col min="13569" max="13569" width="30.7109375" style="262" customWidth="1"/>
    <col min="13570" max="13570" width="9.85546875" style="262" bestFit="1" customWidth="1"/>
    <col min="13571" max="13578" width="7.7109375" style="262" customWidth="1"/>
    <col min="13579" max="13579" width="30.7109375" style="262" customWidth="1"/>
    <col min="13580" max="13824" width="9.140625" style="262"/>
    <col min="13825" max="13825" width="30.7109375" style="262" customWidth="1"/>
    <col min="13826" max="13826" width="9.85546875" style="262" bestFit="1" customWidth="1"/>
    <col min="13827" max="13834" width="7.7109375" style="262" customWidth="1"/>
    <col min="13835" max="13835" width="30.7109375" style="262" customWidth="1"/>
    <col min="13836" max="14080" width="9.140625" style="262"/>
    <col min="14081" max="14081" width="30.7109375" style="262" customWidth="1"/>
    <col min="14082" max="14082" width="9.85546875" style="262" bestFit="1" customWidth="1"/>
    <col min="14083" max="14090" width="7.7109375" style="262" customWidth="1"/>
    <col min="14091" max="14091" width="30.7109375" style="262" customWidth="1"/>
    <col min="14092" max="14336" width="9.140625" style="262"/>
    <col min="14337" max="14337" width="30.7109375" style="262" customWidth="1"/>
    <col min="14338" max="14338" width="9.85546875" style="262" bestFit="1" customWidth="1"/>
    <col min="14339" max="14346" width="7.7109375" style="262" customWidth="1"/>
    <col min="14347" max="14347" width="30.7109375" style="262" customWidth="1"/>
    <col min="14348" max="14592" width="9.140625" style="262"/>
    <col min="14593" max="14593" width="30.7109375" style="262" customWidth="1"/>
    <col min="14594" max="14594" width="9.85546875" style="262" bestFit="1" customWidth="1"/>
    <col min="14595" max="14602" width="7.7109375" style="262" customWidth="1"/>
    <col min="14603" max="14603" width="30.7109375" style="262" customWidth="1"/>
    <col min="14604" max="14848" width="9.140625" style="262"/>
    <col min="14849" max="14849" width="30.7109375" style="262" customWidth="1"/>
    <col min="14850" max="14850" width="9.85546875" style="262" bestFit="1" customWidth="1"/>
    <col min="14851" max="14858" width="7.7109375" style="262" customWidth="1"/>
    <col min="14859" max="14859" width="30.7109375" style="262" customWidth="1"/>
    <col min="14860" max="15104" width="9.140625" style="262"/>
    <col min="15105" max="15105" width="30.7109375" style="262" customWidth="1"/>
    <col min="15106" max="15106" width="9.85546875" style="262" bestFit="1" customWidth="1"/>
    <col min="15107" max="15114" width="7.7109375" style="262" customWidth="1"/>
    <col min="15115" max="15115" width="30.7109375" style="262" customWidth="1"/>
    <col min="15116" max="15360" width="9.140625" style="262"/>
    <col min="15361" max="15361" width="30.7109375" style="262" customWidth="1"/>
    <col min="15362" max="15362" width="9.85546875" style="262" bestFit="1" customWidth="1"/>
    <col min="15363" max="15370" width="7.7109375" style="262" customWidth="1"/>
    <col min="15371" max="15371" width="30.7109375" style="262" customWidth="1"/>
    <col min="15372" max="15616" width="9.140625" style="262"/>
    <col min="15617" max="15617" width="30.7109375" style="262" customWidth="1"/>
    <col min="15618" max="15618" width="9.85546875" style="262" bestFit="1" customWidth="1"/>
    <col min="15619" max="15626" width="7.7109375" style="262" customWidth="1"/>
    <col min="15627" max="15627" width="30.7109375" style="262" customWidth="1"/>
    <col min="15628" max="15872" width="9.140625" style="262"/>
    <col min="15873" max="15873" width="30.7109375" style="262" customWidth="1"/>
    <col min="15874" max="15874" width="9.85546875" style="262" bestFit="1" customWidth="1"/>
    <col min="15875" max="15882" width="7.7109375" style="262" customWidth="1"/>
    <col min="15883" max="15883" width="30.7109375" style="262" customWidth="1"/>
    <col min="15884" max="16128" width="9.140625" style="262"/>
    <col min="16129" max="16129" width="30.7109375" style="262" customWidth="1"/>
    <col min="16130" max="16130" width="9.85546875" style="262" bestFit="1" customWidth="1"/>
    <col min="16131" max="16138" width="7.7109375" style="262" customWidth="1"/>
    <col min="16139" max="16139" width="30.7109375" style="262" customWidth="1"/>
    <col min="16140" max="16384" width="9.140625" style="262"/>
  </cols>
  <sheetData>
    <row r="1" spans="1:11" ht="20.25">
      <c r="A1" s="1101" t="s">
        <v>665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1" ht="20.25" customHeight="1">
      <c r="A2" s="1102" t="s">
        <v>685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</row>
    <row r="3" spans="1:11" ht="20.25" customHeight="1">
      <c r="A3" s="1103">
        <v>2016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1" s="100" customFormat="1" ht="20.25" customHeight="1">
      <c r="A4" s="672" t="s">
        <v>344</v>
      </c>
      <c r="B4" s="673"/>
      <c r="C4" s="673"/>
      <c r="D4" s="673"/>
      <c r="E4" s="673"/>
      <c r="F4" s="673"/>
      <c r="G4" s="673"/>
      <c r="H4" s="673"/>
      <c r="I4" s="673"/>
      <c r="J4" s="673"/>
      <c r="K4" s="665" t="s">
        <v>345</v>
      </c>
    </row>
    <row r="5" spans="1:11" s="100" customFormat="1" ht="30" customHeight="1" thickBot="1">
      <c r="A5" s="1260" t="s">
        <v>346</v>
      </c>
      <c r="B5" s="1262" t="s">
        <v>628</v>
      </c>
      <c r="C5" s="1262"/>
      <c r="D5" s="1262"/>
      <c r="E5" s="1263" t="s">
        <v>546</v>
      </c>
      <c r="F5" s="1263"/>
      <c r="G5" s="1263"/>
      <c r="H5" s="1263" t="s">
        <v>547</v>
      </c>
      <c r="I5" s="1263"/>
      <c r="J5" s="1263"/>
      <c r="K5" s="1264" t="s">
        <v>347</v>
      </c>
    </row>
    <row r="6" spans="1:11" s="100" customFormat="1" ht="30" customHeight="1" thickTop="1">
      <c r="A6" s="1261"/>
      <c r="B6" s="622" t="s">
        <v>623</v>
      </c>
      <c r="C6" s="623" t="s">
        <v>1062</v>
      </c>
      <c r="D6" s="623" t="s">
        <v>497</v>
      </c>
      <c r="E6" s="622" t="s">
        <v>46</v>
      </c>
      <c r="F6" s="623" t="s">
        <v>1062</v>
      </c>
      <c r="G6" s="623" t="s">
        <v>497</v>
      </c>
      <c r="H6" s="622" t="s">
        <v>46</v>
      </c>
      <c r="I6" s="623" t="s">
        <v>1062</v>
      </c>
      <c r="J6" s="623" t="s">
        <v>497</v>
      </c>
      <c r="K6" s="1265"/>
    </row>
    <row r="7" spans="1:11" s="100" customFormat="1" ht="23.25" customHeight="1">
      <c r="A7" s="697" t="s">
        <v>751</v>
      </c>
      <c r="B7" s="620">
        <f>D7+C7</f>
        <v>2</v>
      </c>
      <c r="C7" s="621">
        <f>I7+F7</f>
        <v>1</v>
      </c>
      <c r="D7" s="621">
        <f>J7+G7</f>
        <v>1</v>
      </c>
      <c r="E7" s="620">
        <f>G7+F7</f>
        <v>1</v>
      </c>
      <c r="F7" s="621">
        <v>0</v>
      </c>
      <c r="G7" s="621">
        <v>1</v>
      </c>
      <c r="H7" s="620">
        <f>J7+I7</f>
        <v>1</v>
      </c>
      <c r="I7" s="621">
        <v>1</v>
      </c>
      <c r="J7" s="621">
        <v>0</v>
      </c>
      <c r="K7" s="692" t="s">
        <v>750</v>
      </c>
    </row>
    <row r="8" spans="1:11" s="100" customFormat="1" ht="23.25" customHeight="1" thickBot="1">
      <c r="A8" s="698" t="s">
        <v>752</v>
      </c>
      <c r="B8" s="280">
        <f t="shared" ref="B8:B17" si="0">D8+C8</f>
        <v>345</v>
      </c>
      <c r="C8" s="281">
        <f t="shared" ref="C8:C17" si="1">I8+F8</f>
        <v>178</v>
      </c>
      <c r="D8" s="281">
        <f t="shared" ref="D8:D17" si="2">J8+G8</f>
        <v>167</v>
      </c>
      <c r="E8" s="280">
        <f t="shared" ref="E8:E17" si="3">G8+F8</f>
        <v>227</v>
      </c>
      <c r="F8" s="281">
        <v>120</v>
      </c>
      <c r="G8" s="281">
        <v>107</v>
      </c>
      <c r="H8" s="280">
        <f t="shared" ref="H8:H17" si="4">J8+I8</f>
        <v>118</v>
      </c>
      <c r="I8" s="281">
        <v>58</v>
      </c>
      <c r="J8" s="281">
        <v>60</v>
      </c>
      <c r="K8" s="693" t="s">
        <v>752</v>
      </c>
    </row>
    <row r="9" spans="1:11" ht="23.25" customHeight="1" thickTop="1" thickBot="1">
      <c r="A9" s="332" t="s">
        <v>348</v>
      </c>
      <c r="B9" s="620">
        <f t="shared" si="0"/>
        <v>389</v>
      </c>
      <c r="C9" s="621">
        <f t="shared" si="1"/>
        <v>191</v>
      </c>
      <c r="D9" s="621">
        <f t="shared" si="2"/>
        <v>198</v>
      </c>
      <c r="E9" s="620">
        <f t="shared" si="3"/>
        <v>223</v>
      </c>
      <c r="F9" s="459">
        <v>117</v>
      </c>
      <c r="G9" s="459">
        <v>106</v>
      </c>
      <c r="H9" s="620">
        <f t="shared" si="4"/>
        <v>166</v>
      </c>
      <c r="I9" s="459">
        <v>74</v>
      </c>
      <c r="J9" s="459">
        <v>92</v>
      </c>
      <c r="K9" s="694" t="s">
        <v>349</v>
      </c>
    </row>
    <row r="10" spans="1:11" ht="23.25" customHeight="1" thickTop="1">
      <c r="A10" s="736" t="s">
        <v>350</v>
      </c>
      <c r="B10" s="280">
        <f t="shared" si="0"/>
        <v>1954</v>
      </c>
      <c r="C10" s="281">
        <f t="shared" si="1"/>
        <v>1063</v>
      </c>
      <c r="D10" s="281">
        <f t="shared" si="2"/>
        <v>891</v>
      </c>
      <c r="E10" s="232">
        <f t="shared" si="3"/>
        <v>1226</v>
      </c>
      <c r="F10" s="783">
        <v>675</v>
      </c>
      <c r="G10" s="783">
        <v>551</v>
      </c>
      <c r="H10" s="232">
        <f t="shared" si="4"/>
        <v>728</v>
      </c>
      <c r="I10" s="497">
        <v>388</v>
      </c>
      <c r="J10" s="497">
        <v>340</v>
      </c>
      <c r="K10" s="731" t="s">
        <v>351</v>
      </c>
    </row>
    <row r="11" spans="1:11" ht="33" customHeight="1">
      <c r="A11" s="835" t="s">
        <v>1381</v>
      </c>
      <c r="B11" s="638">
        <f t="shared" ref="B11:J11" si="5">SUM(B7:B10)</f>
        <v>2690</v>
      </c>
      <c r="C11" s="737">
        <f t="shared" si="5"/>
        <v>1433</v>
      </c>
      <c r="D11" s="737">
        <f t="shared" si="5"/>
        <v>1257</v>
      </c>
      <c r="E11" s="638">
        <f t="shared" si="5"/>
        <v>1677</v>
      </c>
      <c r="F11" s="634">
        <f t="shared" si="5"/>
        <v>912</v>
      </c>
      <c r="G11" s="784">
        <f t="shared" si="5"/>
        <v>765</v>
      </c>
      <c r="H11" s="638">
        <f t="shared" si="5"/>
        <v>1013</v>
      </c>
      <c r="I11" s="634">
        <f t="shared" si="5"/>
        <v>521</v>
      </c>
      <c r="J11" s="634">
        <f t="shared" si="5"/>
        <v>492</v>
      </c>
      <c r="K11" s="738" t="s">
        <v>995</v>
      </c>
    </row>
    <row r="12" spans="1:11" ht="23.25" customHeight="1" thickBot="1">
      <c r="A12" s="734" t="s">
        <v>352</v>
      </c>
      <c r="B12" s="280">
        <f t="shared" si="0"/>
        <v>5232</v>
      </c>
      <c r="C12" s="281">
        <f t="shared" si="1"/>
        <v>2853</v>
      </c>
      <c r="D12" s="281">
        <f t="shared" si="2"/>
        <v>2379</v>
      </c>
      <c r="E12" s="280">
        <f t="shared" si="3"/>
        <v>3525</v>
      </c>
      <c r="F12" s="555">
        <v>1919</v>
      </c>
      <c r="G12" s="555">
        <v>1606</v>
      </c>
      <c r="H12" s="280">
        <f t="shared" si="4"/>
        <v>1707</v>
      </c>
      <c r="I12" s="555">
        <v>934</v>
      </c>
      <c r="J12" s="555">
        <v>773</v>
      </c>
      <c r="K12" s="735" t="s">
        <v>353</v>
      </c>
    </row>
    <row r="13" spans="1:11" ht="23.25" customHeight="1" thickTop="1" thickBot="1">
      <c r="A13" s="733" t="s">
        <v>753</v>
      </c>
      <c r="B13" s="620">
        <f t="shared" si="0"/>
        <v>12797</v>
      </c>
      <c r="C13" s="621">
        <f t="shared" si="1"/>
        <v>6368</v>
      </c>
      <c r="D13" s="621">
        <f t="shared" si="2"/>
        <v>6429</v>
      </c>
      <c r="E13" s="620">
        <f t="shared" si="3"/>
        <v>9241</v>
      </c>
      <c r="F13" s="459">
        <v>4633</v>
      </c>
      <c r="G13" s="459">
        <v>4608</v>
      </c>
      <c r="H13" s="620">
        <f t="shared" si="4"/>
        <v>3556</v>
      </c>
      <c r="I13" s="459">
        <v>1735</v>
      </c>
      <c r="J13" s="459">
        <v>1821</v>
      </c>
      <c r="K13" s="694" t="s">
        <v>753</v>
      </c>
    </row>
    <row r="14" spans="1:11" ht="23.25" customHeight="1" thickTop="1">
      <c r="A14" s="730" t="s">
        <v>754</v>
      </c>
      <c r="B14" s="280">
        <f t="shared" si="0"/>
        <v>4852</v>
      </c>
      <c r="C14" s="281">
        <f t="shared" si="1"/>
        <v>2099</v>
      </c>
      <c r="D14" s="281">
        <f t="shared" si="2"/>
        <v>2753</v>
      </c>
      <c r="E14" s="280">
        <f t="shared" si="3"/>
        <v>3478</v>
      </c>
      <c r="F14" s="497">
        <v>1487</v>
      </c>
      <c r="G14" s="497">
        <v>1991</v>
      </c>
      <c r="H14" s="280">
        <f t="shared" si="4"/>
        <v>1374</v>
      </c>
      <c r="I14" s="497">
        <v>612</v>
      </c>
      <c r="J14" s="497">
        <v>762</v>
      </c>
      <c r="K14" s="731" t="s">
        <v>754</v>
      </c>
    </row>
    <row r="15" spans="1:11" ht="23.25" customHeight="1">
      <c r="A15" s="700" t="s">
        <v>755</v>
      </c>
      <c r="B15" s="620">
        <f t="shared" si="0"/>
        <v>1089</v>
      </c>
      <c r="C15" s="621">
        <f t="shared" si="1"/>
        <v>405</v>
      </c>
      <c r="D15" s="621">
        <f t="shared" si="2"/>
        <v>684</v>
      </c>
      <c r="E15" s="620">
        <f t="shared" si="3"/>
        <v>837</v>
      </c>
      <c r="F15" s="559">
        <v>301</v>
      </c>
      <c r="G15" s="559">
        <v>536</v>
      </c>
      <c r="H15" s="620">
        <f t="shared" si="4"/>
        <v>252</v>
      </c>
      <c r="I15" s="559">
        <v>104</v>
      </c>
      <c r="J15" s="559">
        <v>148</v>
      </c>
      <c r="K15" s="696" t="s">
        <v>755</v>
      </c>
    </row>
    <row r="16" spans="1:11" ht="23.25" customHeight="1">
      <c r="A16" s="699" t="s">
        <v>756</v>
      </c>
      <c r="B16" s="280">
        <f t="shared" si="0"/>
        <v>118</v>
      </c>
      <c r="C16" s="281">
        <f t="shared" si="1"/>
        <v>43</v>
      </c>
      <c r="D16" s="281">
        <f t="shared" si="2"/>
        <v>75</v>
      </c>
      <c r="E16" s="280">
        <f t="shared" si="3"/>
        <v>91</v>
      </c>
      <c r="F16" s="558">
        <v>33</v>
      </c>
      <c r="G16" s="558">
        <v>58</v>
      </c>
      <c r="H16" s="280">
        <f t="shared" si="4"/>
        <v>27</v>
      </c>
      <c r="I16" s="558">
        <v>10</v>
      </c>
      <c r="J16" s="558">
        <v>17</v>
      </c>
      <c r="K16" s="695" t="s">
        <v>756</v>
      </c>
    </row>
    <row r="17" spans="1:241" ht="23.25" customHeight="1">
      <c r="A17" s="700" t="s">
        <v>749</v>
      </c>
      <c r="B17" s="620">
        <f t="shared" si="0"/>
        <v>38</v>
      </c>
      <c r="C17" s="621">
        <f t="shared" si="1"/>
        <v>24</v>
      </c>
      <c r="D17" s="621">
        <f t="shared" si="2"/>
        <v>14</v>
      </c>
      <c r="E17" s="620">
        <f t="shared" si="3"/>
        <v>29</v>
      </c>
      <c r="F17" s="559">
        <v>18</v>
      </c>
      <c r="G17" s="559">
        <v>11</v>
      </c>
      <c r="H17" s="620">
        <f t="shared" si="4"/>
        <v>9</v>
      </c>
      <c r="I17" s="559">
        <v>6</v>
      </c>
      <c r="J17" s="559">
        <v>3</v>
      </c>
      <c r="K17" s="696" t="s">
        <v>749</v>
      </c>
    </row>
    <row r="18" spans="1:241" ht="28.5" customHeight="1">
      <c r="A18" s="836" t="s">
        <v>1382</v>
      </c>
      <c r="B18" s="725">
        <f t="shared" ref="B18:J18" si="6">SUM(B12:B17)</f>
        <v>24126</v>
      </c>
      <c r="C18" s="724">
        <f t="shared" si="6"/>
        <v>11792</v>
      </c>
      <c r="D18" s="724">
        <f t="shared" si="6"/>
        <v>12334</v>
      </c>
      <c r="E18" s="725">
        <f t="shared" si="6"/>
        <v>17201</v>
      </c>
      <c r="F18" s="732">
        <f t="shared" si="6"/>
        <v>8391</v>
      </c>
      <c r="G18" s="732">
        <f t="shared" si="6"/>
        <v>8810</v>
      </c>
      <c r="H18" s="725">
        <f t="shared" si="6"/>
        <v>6925</v>
      </c>
      <c r="I18" s="732">
        <f t="shared" si="6"/>
        <v>3401</v>
      </c>
      <c r="J18" s="732">
        <f t="shared" si="6"/>
        <v>3524</v>
      </c>
      <c r="K18" s="739" t="s">
        <v>996</v>
      </c>
    </row>
    <row r="19" spans="1:241" ht="24.75" customHeight="1">
      <c r="A19" s="632" t="s">
        <v>66</v>
      </c>
      <c r="B19" s="633">
        <f>+B11+B18</f>
        <v>26816</v>
      </c>
      <c r="C19" s="633">
        <f t="shared" ref="C19:J19" si="7">+C11+C18</f>
        <v>13225</v>
      </c>
      <c r="D19" s="633">
        <f t="shared" si="7"/>
        <v>13591</v>
      </c>
      <c r="E19" s="633">
        <f t="shared" si="7"/>
        <v>18878</v>
      </c>
      <c r="F19" s="633">
        <f t="shared" si="7"/>
        <v>9303</v>
      </c>
      <c r="G19" s="633">
        <f t="shared" si="7"/>
        <v>9575</v>
      </c>
      <c r="H19" s="633">
        <f t="shared" si="7"/>
        <v>7938</v>
      </c>
      <c r="I19" s="633">
        <f t="shared" si="7"/>
        <v>3922</v>
      </c>
      <c r="J19" s="633">
        <f t="shared" si="7"/>
        <v>4016</v>
      </c>
      <c r="K19" s="635" t="s">
        <v>856</v>
      </c>
    </row>
    <row r="20" spans="1:241" ht="33.75" customHeight="1">
      <c r="A20" s="630" t="s">
        <v>1383</v>
      </c>
      <c r="B20" s="631">
        <f>B11/B19*100</f>
        <v>10.031324582338902</v>
      </c>
      <c r="C20" s="631">
        <f t="shared" ref="C20:J20" si="8">C11/C19*100</f>
        <v>10.835538752362949</v>
      </c>
      <c r="D20" s="631">
        <f t="shared" si="8"/>
        <v>9.2487675667721287</v>
      </c>
      <c r="E20" s="631">
        <f t="shared" si="8"/>
        <v>8.8833562877423464</v>
      </c>
      <c r="F20" s="631">
        <f t="shared" si="8"/>
        <v>9.8032892615285387</v>
      </c>
      <c r="G20" s="631">
        <f t="shared" si="8"/>
        <v>7.9895561357702345</v>
      </c>
      <c r="H20" s="631">
        <f t="shared" si="8"/>
        <v>12.761400856638952</v>
      </c>
      <c r="I20" s="631">
        <f t="shared" si="8"/>
        <v>13.284038755736868</v>
      </c>
      <c r="J20" s="631">
        <f t="shared" si="8"/>
        <v>12.250996015936256</v>
      </c>
      <c r="K20" s="726" t="s">
        <v>354</v>
      </c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3"/>
      <c r="AY20" s="263"/>
      <c r="AZ20" s="263"/>
      <c r="BA20" s="263"/>
      <c r="BB20" s="263"/>
      <c r="BC20" s="263"/>
      <c r="BD20" s="263"/>
      <c r="BE20" s="263"/>
      <c r="BF20" s="263"/>
      <c r="BG20" s="263"/>
      <c r="BH20" s="263"/>
      <c r="BI20" s="263"/>
      <c r="BJ20" s="263"/>
      <c r="BK20" s="263"/>
      <c r="BL20" s="263"/>
      <c r="BM20" s="263"/>
      <c r="BN20" s="263"/>
      <c r="BO20" s="263"/>
      <c r="BP20" s="263"/>
      <c r="BQ20" s="263"/>
      <c r="BR20" s="263"/>
      <c r="BS20" s="263"/>
      <c r="BT20" s="263"/>
      <c r="BU20" s="263"/>
      <c r="BV20" s="263"/>
      <c r="BW20" s="263"/>
      <c r="BX20" s="263"/>
      <c r="BY20" s="263"/>
      <c r="BZ20" s="263"/>
      <c r="CA20" s="263"/>
      <c r="CB20" s="263"/>
      <c r="CC20" s="263"/>
      <c r="CD20" s="263"/>
      <c r="CE20" s="263"/>
      <c r="CF20" s="263"/>
      <c r="CG20" s="263"/>
      <c r="CH20" s="263"/>
      <c r="CI20" s="263"/>
      <c r="CJ20" s="263"/>
      <c r="CK20" s="263"/>
      <c r="CL20" s="263"/>
      <c r="CM20" s="263"/>
      <c r="CN20" s="263"/>
      <c r="CO20" s="263"/>
      <c r="CP20" s="263"/>
      <c r="CQ20" s="263"/>
      <c r="CR20" s="263"/>
      <c r="CS20" s="263"/>
      <c r="CT20" s="263"/>
      <c r="CU20" s="263"/>
      <c r="CV20" s="263"/>
      <c r="CW20" s="263"/>
      <c r="CX20" s="263"/>
      <c r="CY20" s="263"/>
      <c r="CZ20" s="263"/>
      <c r="DA20" s="263"/>
      <c r="DB20" s="263"/>
      <c r="DC20" s="263"/>
      <c r="DD20" s="263"/>
      <c r="DE20" s="263"/>
      <c r="DF20" s="263"/>
      <c r="DG20" s="263"/>
      <c r="DH20" s="263"/>
      <c r="DI20" s="263"/>
      <c r="DJ20" s="263"/>
      <c r="DK20" s="263"/>
      <c r="DL20" s="263"/>
      <c r="DM20" s="263"/>
      <c r="DN20" s="263"/>
      <c r="DO20" s="263"/>
      <c r="DP20" s="263"/>
      <c r="DQ20" s="263"/>
      <c r="DR20" s="263"/>
      <c r="DS20" s="263"/>
      <c r="DT20" s="263"/>
      <c r="DU20" s="263"/>
      <c r="DV20" s="263"/>
      <c r="DW20" s="263"/>
      <c r="DX20" s="263"/>
      <c r="DY20" s="263"/>
      <c r="DZ20" s="263"/>
      <c r="EA20" s="263"/>
      <c r="EB20" s="263"/>
      <c r="EC20" s="263"/>
      <c r="ED20" s="263"/>
      <c r="EE20" s="263"/>
      <c r="EF20" s="263"/>
      <c r="EG20" s="263"/>
      <c r="EH20" s="263"/>
      <c r="EI20" s="263"/>
      <c r="EJ20" s="263"/>
      <c r="EK20" s="263"/>
      <c r="EL20" s="263"/>
      <c r="EM20" s="263"/>
      <c r="EN20" s="263"/>
      <c r="EO20" s="263"/>
      <c r="EP20" s="263"/>
      <c r="EQ20" s="263"/>
      <c r="ER20" s="263"/>
      <c r="ES20" s="263"/>
      <c r="ET20" s="263"/>
      <c r="EU20" s="263"/>
      <c r="EV20" s="263"/>
      <c r="EW20" s="263"/>
      <c r="EX20" s="263"/>
      <c r="EY20" s="263"/>
      <c r="EZ20" s="263"/>
      <c r="FA20" s="263"/>
      <c r="FB20" s="263"/>
      <c r="FC20" s="263"/>
      <c r="FD20" s="263"/>
      <c r="FE20" s="263"/>
      <c r="FF20" s="263"/>
      <c r="FG20" s="263"/>
      <c r="FH20" s="263"/>
      <c r="FI20" s="263"/>
      <c r="FJ20" s="263"/>
      <c r="FK20" s="263"/>
      <c r="FL20" s="263"/>
      <c r="FM20" s="263"/>
      <c r="FN20" s="263"/>
      <c r="FO20" s="263"/>
      <c r="FP20" s="263"/>
      <c r="FQ20" s="263"/>
      <c r="FR20" s="263"/>
      <c r="FS20" s="263"/>
      <c r="FT20" s="263"/>
      <c r="FU20" s="263"/>
      <c r="FV20" s="263"/>
      <c r="FW20" s="263"/>
      <c r="FX20" s="263"/>
      <c r="FY20" s="263"/>
      <c r="FZ20" s="263"/>
      <c r="GA20" s="263"/>
      <c r="GB20" s="263"/>
      <c r="GC20" s="263"/>
      <c r="GD20" s="263"/>
      <c r="GE20" s="263"/>
      <c r="GF20" s="263"/>
      <c r="GG20" s="263"/>
      <c r="GH20" s="263"/>
      <c r="GI20" s="263"/>
      <c r="GJ20" s="263"/>
      <c r="GK20" s="263"/>
      <c r="GL20" s="263"/>
      <c r="GM20" s="263"/>
      <c r="GN20" s="263"/>
      <c r="GO20" s="263"/>
      <c r="GP20" s="263"/>
      <c r="GQ20" s="263"/>
      <c r="GR20" s="263"/>
      <c r="GS20" s="263"/>
      <c r="GT20" s="263"/>
      <c r="GU20" s="263"/>
      <c r="GV20" s="263"/>
      <c r="GW20" s="263"/>
      <c r="GX20" s="263"/>
      <c r="GY20" s="263"/>
      <c r="GZ20" s="263"/>
      <c r="HA20" s="263"/>
      <c r="HB20" s="263"/>
      <c r="HC20" s="263"/>
      <c r="HD20" s="263"/>
      <c r="HE20" s="263"/>
      <c r="HF20" s="263"/>
      <c r="HG20" s="263"/>
      <c r="HH20" s="263"/>
      <c r="HI20" s="263"/>
      <c r="HJ20" s="263"/>
      <c r="HK20" s="263"/>
      <c r="HL20" s="263"/>
      <c r="HM20" s="263"/>
      <c r="HN20" s="263"/>
      <c r="HO20" s="263"/>
      <c r="HP20" s="263"/>
      <c r="HQ20" s="263"/>
      <c r="HR20" s="263"/>
      <c r="HS20" s="263"/>
      <c r="HT20" s="263"/>
      <c r="HU20" s="263"/>
      <c r="HV20" s="263"/>
      <c r="HW20" s="263"/>
      <c r="HX20" s="263"/>
      <c r="HY20" s="263"/>
      <c r="HZ20" s="263"/>
      <c r="IA20" s="263"/>
      <c r="IB20" s="263"/>
      <c r="IC20" s="263"/>
      <c r="ID20" s="263"/>
      <c r="IE20" s="263"/>
      <c r="IF20" s="263"/>
      <c r="IG20" s="263"/>
    </row>
    <row r="21" spans="1:241" ht="32.25" customHeight="1">
      <c r="A21" s="636" t="s">
        <v>1384</v>
      </c>
      <c r="B21" s="637">
        <f>B18/B19*100</f>
        <v>89.968675417661089</v>
      </c>
      <c r="C21" s="637">
        <f t="shared" ref="C21:J21" si="9">C18/C19*100</f>
        <v>89.16446124763705</v>
      </c>
      <c r="D21" s="637">
        <f t="shared" si="9"/>
        <v>90.751232433227869</v>
      </c>
      <c r="E21" s="637">
        <f t="shared" si="9"/>
        <v>91.116643712257655</v>
      </c>
      <c r="F21" s="637">
        <f t="shared" si="9"/>
        <v>90.196710738471467</v>
      </c>
      <c r="G21" s="637">
        <f t="shared" si="9"/>
        <v>92.010443864229757</v>
      </c>
      <c r="H21" s="637">
        <f t="shared" si="9"/>
        <v>87.238599143361057</v>
      </c>
      <c r="I21" s="637">
        <f t="shared" si="9"/>
        <v>86.715961244263127</v>
      </c>
      <c r="J21" s="637">
        <f t="shared" si="9"/>
        <v>87.749003984063748</v>
      </c>
      <c r="K21" s="638" t="s">
        <v>1118</v>
      </c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  <c r="CY21" s="263"/>
      <c r="CZ21" s="263"/>
      <c r="DA21" s="263"/>
      <c r="DB21" s="263"/>
      <c r="DC21" s="263"/>
      <c r="DD21" s="263"/>
      <c r="DE21" s="263"/>
      <c r="DF21" s="263"/>
      <c r="DG21" s="263"/>
      <c r="DH21" s="263"/>
      <c r="DI21" s="263"/>
      <c r="DJ21" s="263"/>
      <c r="DK21" s="263"/>
      <c r="DL21" s="263"/>
      <c r="DM21" s="263"/>
      <c r="DN21" s="263"/>
      <c r="DO21" s="263"/>
      <c r="DP21" s="263"/>
      <c r="DQ21" s="263"/>
      <c r="DR21" s="263"/>
      <c r="DS21" s="263"/>
      <c r="DT21" s="263"/>
      <c r="DU21" s="263"/>
      <c r="DV21" s="263"/>
      <c r="DW21" s="263"/>
      <c r="DX21" s="263"/>
      <c r="DY21" s="263"/>
      <c r="DZ21" s="263"/>
      <c r="EA21" s="263"/>
      <c r="EB21" s="263"/>
      <c r="EC21" s="263"/>
      <c r="ED21" s="263"/>
      <c r="EE21" s="263"/>
      <c r="EF21" s="263"/>
      <c r="EG21" s="263"/>
      <c r="EH21" s="263"/>
      <c r="EI21" s="263"/>
      <c r="EJ21" s="263"/>
      <c r="EK21" s="263"/>
      <c r="EL21" s="263"/>
      <c r="EM21" s="263"/>
      <c r="EN21" s="263"/>
      <c r="EO21" s="263"/>
      <c r="EP21" s="263"/>
      <c r="EQ21" s="263"/>
      <c r="ER21" s="263"/>
      <c r="ES21" s="263"/>
      <c r="ET21" s="263"/>
      <c r="EU21" s="263"/>
      <c r="EV21" s="263"/>
      <c r="EW21" s="263"/>
      <c r="EX21" s="263"/>
      <c r="EY21" s="263"/>
      <c r="EZ21" s="263"/>
      <c r="FA21" s="263"/>
      <c r="FB21" s="263"/>
      <c r="FC21" s="263"/>
      <c r="FD21" s="263"/>
      <c r="FE21" s="263"/>
      <c r="FF21" s="263"/>
      <c r="FG21" s="263"/>
      <c r="FH21" s="263"/>
      <c r="FI21" s="263"/>
      <c r="FJ21" s="263"/>
      <c r="FK21" s="263"/>
      <c r="FL21" s="263"/>
      <c r="FM21" s="263"/>
      <c r="FN21" s="263"/>
      <c r="FO21" s="263"/>
      <c r="FP21" s="263"/>
      <c r="FQ21" s="263"/>
      <c r="FR21" s="263"/>
      <c r="FS21" s="263"/>
      <c r="FT21" s="263"/>
      <c r="FU21" s="263"/>
      <c r="FV21" s="263"/>
      <c r="FW21" s="263"/>
      <c r="FX21" s="263"/>
      <c r="FY21" s="263"/>
      <c r="FZ21" s="263"/>
      <c r="GA21" s="263"/>
      <c r="GB21" s="263"/>
      <c r="GC21" s="263"/>
      <c r="GD21" s="263"/>
      <c r="GE21" s="263"/>
      <c r="GF21" s="263"/>
      <c r="GG21" s="263"/>
      <c r="GH21" s="263"/>
      <c r="GI21" s="263"/>
      <c r="GJ21" s="263"/>
      <c r="GK21" s="263"/>
      <c r="GL21" s="263"/>
      <c r="GM21" s="263"/>
      <c r="GN21" s="263"/>
      <c r="GO21" s="263"/>
      <c r="GP21" s="263"/>
      <c r="GQ21" s="263"/>
      <c r="GR21" s="263"/>
      <c r="GS21" s="263"/>
      <c r="GT21" s="263"/>
      <c r="GU21" s="263"/>
      <c r="GV21" s="263"/>
      <c r="GW21" s="263"/>
      <c r="GX21" s="263"/>
      <c r="GY21" s="263"/>
      <c r="GZ21" s="263"/>
      <c r="HA21" s="263"/>
      <c r="HB21" s="263"/>
      <c r="HC21" s="263"/>
      <c r="HD21" s="263"/>
      <c r="HE21" s="263"/>
      <c r="HF21" s="263"/>
      <c r="HG21" s="263"/>
      <c r="HH21" s="263"/>
      <c r="HI21" s="263"/>
      <c r="HJ21" s="263"/>
      <c r="HK21" s="263"/>
      <c r="HL21" s="263"/>
      <c r="HM21" s="263"/>
      <c r="HN21" s="263"/>
      <c r="HO21" s="263"/>
      <c r="HP21" s="263"/>
      <c r="HQ21" s="263"/>
      <c r="HR21" s="263"/>
      <c r="HS21" s="263"/>
      <c r="HT21" s="263"/>
      <c r="HU21" s="263"/>
      <c r="HV21" s="263"/>
      <c r="HW21" s="263"/>
      <c r="HX21" s="263"/>
      <c r="HY21" s="263"/>
      <c r="HZ21" s="263"/>
      <c r="IA21" s="263"/>
      <c r="IB21" s="263"/>
      <c r="IC21" s="263"/>
      <c r="ID21" s="263"/>
      <c r="IE21" s="263"/>
      <c r="IF21" s="263"/>
      <c r="IG21" s="263"/>
    </row>
    <row r="22" spans="1:241">
      <c r="B22" s="28"/>
      <c r="C22" s="28"/>
      <c r="D22" s="28"/>
      <c r="E22" s="28"/>
      <c r="F22" s="28"/>
      <c r="G22" s="28"/>
      <c r="H22" s="28"/>
      <c r="I22" s="28"/>
      <c r="J22" s="2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view="pageBreakPreview" topLeftCell="A5" zoomScaleNormal="100" zoomScaleSheetLayoutView="100" workbookViewId="0">
      <selection activeCell="D6" sqref="D1:K1048576"/>
    </sheetView>
  </sheetViews>
  <sheetFormatPr defaultColWidth="9.140625" defaultRowHeight="15"/>
  <cols>
    <col min="1" max="1" width="22.5703125" style="102" customWidth="1"/>
    <col min="2" max="2" width="10.7109375" style="104" customWidth="1"/>
    <col min="3" max="3" width="9.7109375" style="102" customWidth="1"/>
    <col min="4" max="11" width="11.5703125" style="102" customWidth="1"/>
    <col min="12" max="12" width="10.7109375" style="104" customWidth="1"/>
    <col min="13" max="13" width="21" style="102" customWidth="1"/>
    <col min="14" max="255" width="9.140625" style="40"/>
    <col min="256" max="256" width="22.5703125" style="40" customWidth="1"/>
    <col min="257" max="257" width="10.7109375" style="40" customWidth="1"/>
    <col min="258" max="267" width="8.7109375" style="40" customWidth="1"/>
    <col min="268" max="268" width="10.7109375" style="40" customWidth="1"/>
    <col min="269" max="269" width="21" style="40" customWidth="1"/>
    <col min="270" max="511" width="9.140625" style="40"/>
    <col min="512" max="512" width="22.5703125" style="40" customWidth="1"/>
    <col min="513" max="513" width="10.7109375" style="40" customWidth="1"/>
    <col min="514" max="523" width="8.7109375" style="40" customWidth="1"/>
    <col min="524" max="524" width="10.7109375" style="40" customWidth="1"/>
    <col min="525" max="525" width="21" style="40" customWidth="1"/>
    <col min="526" max="767" width="9.140625" style="40"/>
    <col min="768" max="768" width="22.5703125" style="40" customWidth="1"/>
    <col min="769" max="769" width="10.7109375" style="40" customWidth="1"/>
    <col min="770" max="779" width="8.7109375" style="40" customWidth="1"/>
    <col min="780" max="780" width="10.7109375" style="40" customWidth="1"/>
    <col min="781" max="781" width="21" style="40" customWidth="1"/>
    <col min="782" max="1023" width="9.140625" style="40"/>
    <col min="1024" max="1024" width="22.5703125" style="40" customWidth="1"/>
    <col min="1025" max="1025" width="10.7109375" style="40" customWidth="1"/>
    <col min="1026" max="1035" width="8.7109375" style="40" customWidth="1"/>
    <col min="1036" max="1036" width="10.7109375" style="40" customWidth="1"/>
    <col min="1037" max="1037" width="21" style="40" customWidth="1"/>
    <col min="1038" max="1279" width="9.140625" style="40"/>
    <col min="1280" max="1280" width="22.5703125" style="40" customWidth="1"/>
    <col min="1281" max="1281" width="10.7109375" style="40" customWidth="1"/>
    <col min="1282" max="1291" width="8.7109375" style="40" customWidth="1"/>
    <col min="1292" max="1292" width="10.7109375" style="40" customWidth="1"/>
    <col min="1293" max="1293" width="21" style="40" customWidth="1"/>
    <col min="1294" max="1535" width="9.140625" style="40"/>
    <col min="1536" max="1536" width="22.5703125" style="40" customWidth="1"/>
    <col min="1537" max="1537" width="10.7109375" style="40" customWidth="1"/>
    <col min="1538" max="1547" width="8.7109375" style="40" customWidth="1"/>
    <col min="1548" max="1548" width="10.7109375" style="40" customWidth="1"/>
    <col min="1549" max="1549" width="21" style="40" customWidth="1"/>
    <col min="1550" max="1791" width="9.140625" style="40"/>
    <col min="1792" max="1792" width="22.5703125" style="40" customWidth="1"/>
    <col min="1793" max="1793" width="10.7109375" style="40" customWidth="1"/>
    <col min="1794" max="1803" width="8.7109375" style="40" customWidth="1"/>
    <col min="1804" max="1804" width="10.7109375" style="40" customWidth="1"/>
    <col min="1805" max="1805" width="21" style="40" customWidth="1"/>
    <col min="1806" max="2047" width="9.140625" style="40"/>
    <col min="2048" max="2048" width="22.5703125" style="40" customWidth="1"/>
    <col min="2049" max="2049" width="10.7109375" style="40" customWidth="1"/>
    <col min="2050" max="2059" width="8.7109375" style="40" customWidth="1"/>
    <col min="2060" max="2060" width="10.7109375" style="40" customWidth="1"/>
    <col min="2061" max="2061" width="21" style="40" customWidth="1"/>
    <col min="2062" max="2303" width="9.140625" style="40"/>
    <col min="2304" max="2304" width="22.5703125" style="40" customWidth="1"/>
    <col min="2305" max="2305" width="10.7109375" style="40" customWidth="1"/>
    <col min="2306" max="2315" width="8.7109375" style="40" customWidth="1"/>
    <col min="2316" max="2316" width="10.7109375" style="40" customWidth="1"/>
    <col min="2317" max="2317" width="21" style="40" customWidth="1"/>
    <col min="2318" max="2559" width="9.140625" style="40"/>
    <col min="2560" max="2560" width="22.5703125" style="40" customWidth="1"/>
    <col min="2561" max="2561" width="10.7109375" style="40" customWidth="1"/>
    <col min="2562" max="2571" width="8.7109375" style="40" customWidth="1"/>
    <col min="2572" max="2572" width="10.7109375" style="40" customWidth="1"/>
    <col min="2573" max="2573" width="21" style="40" customWidth="1"/>
    <col min="2574" max="2815" width="9.140625" style="40"/>
    <col min="2816" max="2816" width="22.5703125" style="40" customWidth="1"/>
    <col min="2817" max="2817" width="10.7109375" style="40" customWidth="1"/>
    <col min="2818" max="2827" width="8.7109375" style="40" customWidth="1"/>
    <col min="2828" max="2828" width="10.7109375" style="40" customWidth="1"/>
    <col min="2829" max="2829" width="21" style="40" customWidth="1"/>
    <col min="2830" max="3071" width="9.140625" style="40"/>
    <col min="3072" max="3072" width="22.5703125" style="40" customWidth="1"/>
    <col min="3073" max="3073" width="10.7109375" style="40" customWidth="1"/>
    <col min="3074" max="3083" width="8.7109375" style="40" customWidth="1"/>
    <col min="3084" max="3084" width="10.7109375" style="40" customWidth="1"/>
    <col min="3085" max="3085" width="21" style="40" customWidth="1"/>
    <col min="3086" max="3327" width="9.140625" style="40"/>
    <col min="3328" max="3328" width="22.5703125" style="40" customWidth="1"/>
    <col min="3329" max="3329" width="10.7109375" style="40" customWidth="1"/>
    <col min="3330" max="3339" width="8.7109375" style="40" customWidth="1"/>
    <col min="3340" max="3340" width="10.7109375" style="40" customWidth="1"/>
    <col min="3341" max="3341" width="21" style="40" customWidth="1"/>
    <col min="3342" max="3583" width="9.140625" style="40"/>
    <col min="3584" max="3584" width="22.5703125" style="40" customWidth="1"/>
    <col min="3585" max="3585" width="10.7109375" style="40" customWidth="1"/>
    <col min="3586" max="3595" width="8.7109375" style="40" customWidth="1"/>
    <col min="3596" max="3596" width="10.7109375" style="40" customWidth="1"/>
    <col min="3597" max="3597" width="21" style="40" customWidth="1"/>
    <col min="3598" max="3839" width="9.140625" style="40"/>
    <col min="3840" max="3840" width="22.5703125" style="40" customWidth="1"/>
    <col min="3841" max="3841" width="10.7109375" style="40" customWidth="1"/>
    <col min="3842" max="3851" width="8.7109375" style="40" customWidth="1"/>
    <col min="3852" max="3852" width="10.7109375" style="40" customWidth="1"/>
    <col min="3853" max="3853" width="21" style="40" customWidth="1"/>
    <col min="3854" max="4095" width="9.140625" style="40"/>
    <col min="4096" max="4096" width="22.5703125" style="40" customWidth="1"/>
    <col min="4097" max="4097" width="10.7109375" style="40" customWidth="1"/>
    <col min="4098" max="4107" width="8.7109375" style="40" customWidth="1"/>
    <col min="4108" max="4108" width="10.7109375" style="40" customWidth="1"/>
    <col min="4109" max="4109" width="21" style="40" customWidth="1"/>
    <col min="4110" max="4351" width="9.140625" style="40"/>
    <col min="4352" max="4352" width="22.5703125" style="40" customWidth="1"/>
    <col min="4353" max="4353" width="10.7109375" style="40" customWidth="1"/>
    <col min="4354" max="4363" width="8.7109375" style="40" customWidth="1"/>
    <col min="4364" max="4364" width="10.7109375" style="40" customWidth="1"/>
    <col min="4365" max="4365" width="21" style="40" customWidth="1"/>
    <col min="4366" max="4607" width="9.140625" style="40"/>
    <col min="4608" max="4608" width="22.5703125" style="40" customWidth="1"/>
    <col min="4609" max="4609" width="10.7109375" style="40" customWidth="1"/>
    <col min="4610" max="4619" width="8.7109375" style="40" customWidth="1"/>
    <col min="4620" max="4620" width="10.7109375" style="40" customWidth="1"/>
    <col min="4621" max="4621" width="21" style="40" customWidth="1"/>
    <col min="4622" max="4863" width="9.140625" style="40"/>
    <col min="4864" max="4864" width="22.5703125" style="40" customWidth="1"/>
    <col min="4865" max="4865" width="10.7109375" style="40" customWidth="1"/>
    <col min="4866" max="4875" width="8.7109375" style="40" customWidth="1"/>
    <col min="4876" max="4876" width="10.7109375" style="40" customWidth="1"/>
    <col min="4877" max="4877" width="21" style="40" customWidth="1"/>
    <col min="4878" max="5119" width="9.140625" style="40"/>
    <col min="5120" max="5120" width="22.5703125" style="40" customWidth="1"/>
    <col min="5121" max="5121" width="10.7109375" style="40" customWidth="1"/>
    <col min="5122" max="5131" width="8.7109375" style="40" customWidth="1"/>
    <col min="5132" max="5132" width="10.7109375" style="40" customWidth="1"/>
    <col min="5133" max="5133" width="21" style="40" customWidth="1"/>
    <col min="5134" max="5375" width="9.140625" style="40"/>
    <col min="5376" max="5376" width="22.5703125" style="40" customWidth="1"/>
    <col min="5377" max="5377" width="10.7109375" style="40" customWidth="1"/>
    <col min="5378" max="5387" width="8.7109375" style="40" customWidth="1"/>
    <col min="5388" max="5388" width="10.7109375" style="40" customWidth="1"/>
    <col min="5389" max="5389" width="21" style="40" customWidth="1"/>
    <col min="5390" max="5631" width="9.140625" style="40"/>
    <col min="5632" max="5632" width="22.5703125" style="40" customWidth="1"/>
    <col min="5633" max="5633" width="10.7109375" style="40" customWidth="1"/>
    <col min="5634" max="5643" width="8.7109375" style="40" customWidth="1"/>
    <col min="5644" max="5644" width="10.7109375" style="40" customWidth="1"/>
    <col min="5645" max="5645" width="21" style="40" customWidth="1"/>
    <col min="5646" max="5887" width="9.140625" style="40"/>
    <col min="5888" max="5888" width="22.5703125" style="40" customWidth="1"/>
    <col min="5889" max="5889" width="10.7109375" style="40" customWidth="1"/>
    <col min="5890" max="5899" width="8.7109375" style="40" customWidth="1"/>
    <col min="5900" max="5900" width="10.7109375" style="40" customWidth="1"/>
    <col min="5901" max="5901" width="21" style="40" customWidth="1"/>
    <col min="5902" max="6143" width="9.140625" style="40"/>
    <col min="6144" max="6144" width="22.5703125" style="40" customWidth="1"/>
    <col min="6145" max="6145" width="10.7109375" style="40" customWidth="1"/>
    <col min="6146" max="6155" width="8.7109375" style="40" customWidth="1"/>
    <col min="6156" max="6156" width="10.7109375" style="40" customWidth="1"/>
    <col min="6157" max="6157" width="21" style="40" customWidth="1"/>
    <col min="6158" max="6399" width="9.140625" style="40"/>
    <col min="6400" max="6400" width="22.5703125" style="40" customWidth="1"/>
    <col min="6401" max="6401" width="10.7109375" style="40" customWidth="1"/>
    <col min="6402" max="6411" width="8.7109375" style="40" customWidth="1"/>
    <col min="6412" max="6412" width="10.7109375" style="40" customWidth="1"/>
    <col min="6413" max="6413" width="21" style="40" customWidth="1"/>
    <col min="6414" max="6655" width="9.140625" style="40"/>
    <col min="6656" max="6656" width="22.5703125" style="40" customWidth="1"/>
    <col min="6657" max="6657" width="10.7109375" style="40" customWidth="1"/>
    <col min="6658" max="6667" width="8.7109375" style="40" customWidth="1"/>
    <col min="6668" max="6668" width="10.7109375" style="40" customWidth="1"/>
    <col min="6669" max="6669" width="21" style="40" customWidth="1"/>
    <col min="6670" max="6911" width="9.140625" style="40"/>
    <col min="6912" max="6912" width="22.5703125" style="40" customWidth="1"/>
    <col min="6913" max="6913" width="10.7109375" style="40" customWidth="1"/>
    <col min="6914" max="6923" width="8.7109375" style="40" customWidth="1"/>
    <col min="6924" max="6924" width="10.7109375" style="40" customWidth="1"/>
    <col min="6925" max="6925" width="21" style="40" customWidth="1"/>
    <col min="6926" max="7167" width="9.140625" style="40"/>
    <col min="7168" max="7168" width="22.5703125" style="40" customWidth="1"/>
    <col min="7169" max="7169" width="10.7109375" style="40" customWidth="1"/>
    <col min="7170" max="7179" width="8.7109375" style="40" customWidth="1"/>
    <col min="7180" max="7180" width="10.7109375" style="40" customWidth="1"/>
    <col min="7181" max="7181" width="21" style="40" customWidth="1"/>
    <col min="7182" max="7423" width="9.140625" style="40"/>
    <col min="7424" max="7424" width="22.5703125" style="40" customWidth="1"/>
    <col min="7425" max="7425" width="10.7109375" style="40" customWidth="1"/>
    <col min="7426" max="7435" width="8.7109375" style="40" customWidth="1"/>
    <col min="7436" max="7436" width="10.7109375" style="40" customWidth="1"/>
    <col min="7437" max="7437" width="21" style="40" customWidth="1"/>
    <col min="7438" max="7679" width="9.140625" style="40"/>
    <col min="7680" max="7680" width="22.5703125" style="40" customWidth="1"/>
    <col min="7681" max="7681" width="10.7109375" style="40" customWidth="1"/>
    <col min="7682" max="7691" width="8.7109375" style="40" customWidth="1"/>
    <col min="7692" max="7692" width="10.7109375" style="40" customWidth="1"/>
    <col min="7693" max="7693" width="21" style="40" customWidth="1"/>
    <col min="7694" max="7935" width="9.140625" style="40"/>
    <col min="7936" max="7936" width="22.5703125" style="40" customWidth="1"/>
    <col min="7937" max="7937" width="10.7109375" style="40" customWidth="1"/>
    <col min="7938" max="7947" width="8.7109375" style="40" customWidth="1"/>
    <col min="7948" max="7948" width="10.7109375" style="40" customWidth="1"/>
    <col min="7949" max="7949" width="21" style="40" customWidth="1"/>
    <col min="7950" max="8191" width="9.140625" style="40"/>
    <col min="8192" max="8192" width="22.5703125" style="40" customWidth="1"/>
    <col min="8193" max="8193" width="10.7109375" style="40" customWidth="1"/>
    <col min="8194" max="8203" width="8.7109375" style="40" customWidth="1"/>
    <col min="8204" max="8204" width="10.7109375" style="40" customWidth="1"/>
    <col min="8205" max="8205" width="21" style="40" customWidth="1"/>
    <col min="8206" max="8447" width="9.140625" style="40"/>
    <col min="8448" max="8448" width="22.5703125" style="40" customWidth="1"/>
    <col min="8449" max="8449" width="10.7109375" style="40" customWidth="1"/>
    <col min="8450" max="8459" width="8.7109375" style="40" customWidth="1"/>
    <col min="8460" max="8460" width="10.7109375" style="40" customWidth="1"/>
    <col min="8461" max="8461" width="21" style="40" customWidth="1"/>
    <col min="8462" max="8703" width="9.140625" style="40"/>
    <col min="8704" max="8704" width="22.5703125" style="40" customWidth="1"/>
    <col min="8705" max="8705" width="10.7109375" style="40" customWidth="1"/>
    <col min="8706" max="8715" width="8.7109375" style="40" customWidth="1"/>
    <col min="8716" max="8716" width="10.7109375" style="40" customWidth="1"/>
    <col min="8717" max="8717" width="21" style="40" customWidth="1"/>
    <col min="8718" max="8959" width="9.140625" style="40"/>
    <col min="8960" max="8960" width="22.5703125" style="40" customWidth="1"/>
    <col min="8961" max="8961" width="10.7109375" style="40" customWidth="1"/>
    <col min="8962" max="8971" width="8.7109375" style="40" customWidth="1"/>
    <col min="8972" max="8972" width="10.7109375" style="40" customWidth="1"/>
    <col min="8973" max="8973" width="21" style="40" customWidth="1"/>
    <col min="8974" max="9215" width="9.140625" style="40"/>
    <col min="9216" max="9216" width="22.5703125" style="40" customWidth="1"/>
    <col min="9217" max="9217" width="10.7109375" style="40" customWidth="1"/>
    <col min="9218" max="9227" width="8.7109375" style="40" customWidth="1"/>
    <col min="9228" max="9228" width="10.7109375" style="40" customWidth="1"/>
    <col min="9229" max="9229" width="21" style="40" customWidth="1"/>
    <col min="9230" max="9471" width="9.140625" style="40"/>
    <col min="9472" max="9472" width="22.5703125" style="40" customWidth="1"/>
    <col min="9473" max="9473" width="10.7109375" style="40" customWidth="1"/>
    <col min="9474" max="9483" width="8.7109375" style="40" customWidth="1"/>
    <col min="9484" max="9484" width="10.7109375" style="40" customWidth="1"/>
    <col min="9485" max="9485" width="21" style="40" customWidth="1"/>
    <col min="9486" max="9727" width="9.140625" style="40"/>
    <col min="9728" max="9728" width="22.5703125" style="40" customWidth="1"/>
    <col min="9729" max="9729" width="10.7109375" style="40" customWidth="1"/>
    <col min="9730" max="9739" width="8.7109375" style="40" customWidth="1"/>
    <col min="9740" max="9740" width="10.7109375" style="40" customWidth="1"/>
    <col min="9741" max="9741" width="21" style="40" customWidth="1"/>
    <col min="9742" max="9983" width="9.140625" style="40"/>
    <col min="9984" max="9984" width="22.5703125" style="40" customWidth="1"/>
    <col min="9985" max="9985" width="10.7109375" style="40" customWidth="1"/>
    <col min="9986" max="9995" width="8.7109375" style="40" customWidth="1"/>
    <col min="9996" max="9996" width="10.7109375" style="40" customWidth="1"/>
    <col min="9997" max="9997" width="21" style="40" customWidth="1"/>
    <col min="9998" max="10239" width="9.140625" style="40"/>
    <col min="10240" max="10240" width="22.5703125" style="40" customWidth="1"/>
    <col min="10241" max="10241" width="10.7109375" style="40" customWidth="1"/>
    <col min="10242" max="10251" width="8.7109375" style="40" customWidth="1"/>
    <col min="10252" max="10252" width="10.7109375" style="40" customWidth="1"/>
    <col min="10253" max="10253" width="21" style="40" customWidth="1"/>
    <col min="10254" max="10495" width="9.140625" style="40"/>
    <col min="10496" max="10496" width="22.5703125" style="40" customWidth="1"/>
    <col min="10497" max="10497" width="10.7109375" style="40" customWidth="1"/>
    <col min="10498" max="10507" width="8.7109375" style="40" customWidth="1"/>
    <col min="10508" max="10508" width="10.7109375" style="40" customWidth="1"/>
    <col min="10509" max="10509" width="21" style="40" customWidth="1"/>
    <col min="10510" max="10751" width="9.140625" style="40"/>
    <col min="10752" max="10752" width="22.5703125" style="40" customWidth="1"/>
    <col min="10753" max="10753" width="10.7109375" style="40" customWidth="1"/>
    <col min="10754" max="10763" width="8.7109375" style="40" customWidth="1"/>
    <col min="10764" max="10764" width="10.7109375" style="40" customWidth="1"/>
    <col min="10765" max="10765" width="21" style="40" customWidth="1"/>
    <col min="10766" max="11007" width="9.140625" style="40"/>
    <col min="11008" max="11008" width="22.5703125" style="40" customWidth="1"/>
    <col min="11009" max="11009" width="10.7109375" style="40" customWidth="1"/>
    <col min="11010" max="11019" width="8.7109375" style="40" customWidth="1"/>
    <col min="11020" max="11020" width="10.7109375" style="40" customWidth="1"/>
    <col min="11021" max="11021" width="21" style="40" customWidth="1"/>
    <col min="11022" max="11263" width="9.140625" style="40"/>
    <col min="11264" max="11264" width="22.5703125" style="40" customWidth="1"/>
    <col min="11265" max="11265" width="10.7109375" style="40" customWidth="1"/>
    <col min="11266" max="11275" width="8.7109375" style="40" customWidth="1"/>
    <col min="11276" max="11276" width="10.7109375" style="40" customWidth="1"/>
    <col min="11277" max="11277" width="21" style="40" customWidth="1"/>
    <col min="11278" max="11519" width="9.140625" style="40"/>
    <col min="11520" max="11520" width="22.5703125" style="40" customWidth="1"/>
    <col min="11521" max="11521" width="10.7109375" style="40" customWidth="1"/>
    <col min="11522" max="11531" width="8.7109375" style="40" customWidth="1"/>
    <col min="11532" max="11532" width="10.7109375" style="40" customWidth="1"/>
    <col min="11533" max="11533" width="21" style="40" customWidth="1"/>
    <col min="11534" max="11775" width="9.140625" style="40"/>
    <col min="11776" max="11776" width="22.5703125" style="40" customWidth="1"/>
    <col min="11777" max="11777" width="10.7109375" style="40" customWidth="1"/>
    <col min="11778" max="11787" width="8.7109375" style="40" customWidth="1"/>
    <col min="11788" max="11788" width="10.7109375" style="40" customWidth="1"/>
    <col min="11789" max="11789" width="21" style="40" customWidth="1"/>
    <col min="11790" max="12031" width="9.140625" style="40"/>
    <col min="12032" max="12032" width="22.5703125" style="40" customWidth="1"/>
    <col min="12033" max="12033" width="10.7109375" style="40" customWidth="1"/>
    <col min="12034" max="12043" width="8.7109375" style="40" customWidth="1"/>
    <col min="12044" max="12044" width="10.7109375" style="40" customWidth="1"/>
    <col min="12045" max="12045" width="21" style="40" customWidth="1"/>
    <col min="12046" max="12287" width="9.140625" style="40"/>
    <col min="12288" max="12288" width="22.5703125" style="40" customWidth="1"/>
    <col min="12289" max="12289" width="10.7109375" style="40" customWidth="1"/>
    <col min="12290" max="12299" width="8.7109375" style="40" customWidth="1"/>
    <col min="12300" max="12300" width="10.7109375" style="40" customWidth="1"/>
    <col min="12301" max="12301" width="21" style="40" customWidth="1"/>
    <col min="12302" max="12543" width="9.140625" style="40"/>
    <col min="12544" max="12544" width="22.5703125" style="40" customWidth="1"/>
    <col min="12545" max="12545" width="10.7109375" style="40" customWidth="1"/>
    <col min="12546" max="12555" width="8.7109375" style="40" customWidth="1"/>
    <col min="12556" max="12556" width="10.7109375" style="40" customWidth="1"/>
    <col min="12557" max="12557" width="21" style="40" customWidth="1"/>
    <col min="12558" max="12799" width="9.140625" style="40"/>
    <col min="12800" max="12800" width="22.5703125" style="40" customWidth="1"/>
    <col min="12801" max="12801" width="10.7109375" style="40" customWidth="1"/>
    <col min="12802" max="12811" width="8.7109375" style="40" customWidth="1"/>
    <col min="12812" max="12812" width="10.7109375" style="40" customWidth="1"/>
    <col min="12813" max="12813" width="21" style="40" customWidth="1"/>
    <col min="12814" max="13055" width="9.140625" style="40"/>
    <col min="13056" max="13056" width="22.5703125" style="40" customWidth="1"/>
    <col min="13057" max="13057" width="10.7109375" style="40" customWidth="1"/>
    <col min="13058" max="13067" width="8.7109375" style="40" customWidth="1"/>
    <col min="13068" max="13068" width="10.7109375" style="40" customWidth="1"/>
    <col min="13069" max="13069" width="21" style="40" customWidth="1"/>
    <col min="13070" max="13311" width="9.140625" style="40"/>
    <col min="13312" max="13312" width="22.5703125" style="40" customWidth="1"/>
    <col min="13313" max="13313" width="10.7109375" style="40" customWidth="1"/>
    <col min="13314" max="13323" width="8.7109375" style="40" customWidth="1"/>
    <col min="13324" max="13324" width="10.7109375" style="40" customWidth="1"/>
    <col min="13325" max="13325" width="21" style="40" customWidth="1"/>
    <col min="13326" max="13567" width="9.140625" style="40"/>
    <col min="13568" max="13568" width="22.5703125" style="40" customWidth="1"/>
    <col min="13569" max="13569" width="10.7109375" style="40" customWidth="1"/>
    <col min="13570" max="13579" width="8.7109375" style="40" customWidth="1"/>
    <col min="13580" max="13580" width="10.7109375" style="40" customWidth="1"/>
    <col min="13581" max="13581" width="21" style="40" customWidth="1"/>
    <col min="13582" max="13823" width="9.140625" style="40"/>
    <col min="13824" max="13824" width="22.5703125" style="40" customWidth="1"/>
    <col min="13825" max="13825" width="10.7109375" style="40" customWidth="1"/>
    <col min="13826" max="13835" width="8.7109375" style="40" customWidth="1"/>
    <col min="13836" max="13836" width="10.7109375" style="40" customWidth="1"/>
    <col min="13837" max="13837" width="21" style="40" customWidth="1"/>
    <col min="13838" max="14079" width="9.140625" style="40"/>
    <col min="14080" max="14080" width="22.5703125" style="40" customWidth="1"/>
    <col min="14081" max="14081" width="10.7109375" style="40" customWidth="1"/>
    <col min="14082" max="14091" width="8.7109375" style="40" customWidth="1"/>
    <col min="14092" max="14092" width="10.7109375" style="40" customWidth="1"/>
    <col min="14093" max="14093" width="21" style="40" customWidth="1"/>
    <col min="14094" max="14335" width="9.140625" style="40"/>
    <col min="14336" max="14336" width="22.5703125" style="40" customWidth="1"/>
    <col min="14337" max="14337" width="10.7109375" style="40" customWidth="1"/>
    <col min="14338" max="14347" width="8.7109375" style="40" customWidth="1"/>
    <col min="14348" max="14348" width="10.7109375" style="40" customWidth="1"/>
    <col min="14349" max="14349" width="21" style="40" customWidth="1"/>
    <col min="14350" max="14591" width="9.140625" style="40"/>
    <col min="14592" max="14592" width="22.5703125" style="40" customWidth="1"/>
    <col min="14593" max="14593" width="10.7109375" style="40" customWidth="1"/>
    <col min="14594" max="14603" width="8.7109375" style="40" customWidth="1"/>
    <col min="14604" max="14604" width="10.7109375" style="40" customWidth="1"/>
    <col min="14605" max="14605" width="21" style="40" customWidth="1"/>
    <col min="14606" max="14847" width="9.140625" style="40"/>
    <col min="14848" max="14848" width="22.5703125" style="40" customWidth="1"/>
    <col min="14849" max="14849" width="10.7109375" style="40" customWidth="1"/>
    <col min="14850" max="14859" width="8.7109375" style="40" customWidth="1"/>
    <col min="14860" max="14860" width="10.7109375" style="40" customWidth="1"/>
    <col min="14861" max="14861" width="21" style="40" customWidth="1"/>
    <col min="14862" max="15103" width="9.140625" style="40"/>
    <col min="15104" max="15104" width="22.5703125" style="40" customWidth="1"/>
    <col min="15105" max="15105" width="10.7109375" style="40" customWidth="1"/>
    <col min="15106" max="15115" width="8.7109375" style="40" customWidth="1"/>
    <col min="15116" max="15116" width="10.7109375" style="40" customWidth="1"/>
    <col min="15117" max="15117" width="21" style="40" customWidth="1"/>
    <col min="15118" max="15359" width="9.140625" style="40"/>
    <col min="15360" max="15360" width="22.5703125" style="40" customWidth="1"/>
    <col min="15361" max="15361" width="10.7109375" style="40" customWidth="1"/>
    <col min="15362" max="15371" width="8.7109375" style="40" customWidth="1"/>
    <col min="15372" max="15372" width="10.7109375" style="40" customWidth="1"/>
    <col min="15373" max="15373" width="21" style="40" customWidth="1"/>
    <col min="15374" max="15615" width="9.140625" style="40"/>
    <col min="15616" max="15616" width="22.5703125" style="40" customWidth="1"/>
    <col min="15617" max="15617" width="10.7109375" style="40" customWidth="1"/>
    <col min="15618" max="15627" width="8.7109375" style="40" customWidth="1"/>
    <col min="15628" max="15628" width="10.7109375" style="40" customWidth="1"/>
    <col min="15629" max="15629" width="21" style="40" customWidth="1"/>
    <col min="15630" max="15871" width="9.140625" style="40"/>
    <col min="15872" max="15872" width="22.5703125" style="40" customWidth="1"/>
    <col min="15873" max="15873" width="10.7109375" style="40" customWidth="1"/>
    <col min="15874" max="15883" width="8.7109375" style="40" customWidth="1"/>
    <col min="15884" max="15884" width="10.7109375" style="40" customWidth="1"/>
    <col min="15885" max="15885" width="21" style="40" customWidth="1"/>
    <col min="15886" max="16127" width="9.140625" style="40"/>
    <col min="16128" max="16128" width="22.5703125" style="40" customWidth="1"/>
    <col min="16129" max="16129" width="10.7109375" style="40" customWidth="1"/>
    <col min="16130" max="16139" width="8.7109375" style="40" customWidth="1"/>
    <col min="16140" max="16140" width="10.7109375" style="40" customWidth="1"/>
    <col min="16141" max="16141" width="21" style="40" customWidth="1"/>
    <col min="16142" max="16384" width="9.140625" style="40"/>
  </cols>
  <sheetData>
    <row r="1" spans="1:13" s="34" customFormat="1" ht="21.95" customHeight="1">
      <c r="A1" s="1146" t="s">
        <v>912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</row>
    <row r="2" spans="1:13" s="36" customFormat="1" ht="19.5" customHeight="1">
      <c r="A2" s="1147" t="s">
        <v>913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</row>
    <row r="3" spans="1:13" s="239" customFormat="1" ht="15.75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</row>
    <row r="4" spans="1:13" ht="15.75">
      <c r="A4" s="837" t="s">
        <v>355</v>
      </c>
      <c r="B4" s="838"/>
      <c r="C4" s="681"/>
      <c r="D4" s="666"/>
      <c r="E4" s="666"/>
      <c r="F4" s="666"/>
      <c r="G4" s="666"/>
      <c r="H4" s="666"/>
      <c r="I4" s="359"/>
      <c r="J4" s="681"/>
      <c r="K4" s="666"/>
      <c r="L4" s="989"/>
      <c r="M4" s="682" t="s">
        <v>356</v>
      </c>
    </row>
    <row r="5" spans="1:13" ht="26.25" customHeight="1" thickBot="1">
      <c r="A5" s="1260" t="s">
        <v>914</v>
      </c>
      <c r="B5" s="1260" t="s">
        <v>120</v>
      </c>
      <c r="C5" s="1280" t="s">
        <v>625</v>
      </c>
      <c r="D5" s="1284"/>
      <c r="E5" s="1284"/>
      <c r="F5" s="1284"/>
      <c r="G5" s="1284"/>
      <c r="H5" s="1284"/>
      <c r="I5" s="1284"/>
      <c r="J5" s="1284"/>
      <c r="K5" s="1285"/>
      <c r="L5" s="1282" t="s">
        <v>121</v>
      </c>
      <c r="M5" s="1282" t="s">
        <v>357</v>
      </c>
    </row>
    <row r="6" spans="1:13" ht="38.25" customHeight="1" thickTop="1">
      <c r="A6" s="1278"/>
      <c r="B6" s="1279"/>
      <c r="C6" s="1281"/>
      <c r="D6" s="144" t="s">
        <v>274</v>
      </c>
      <c r="E6" s="573" t="s">
        <v>272</v>
      </c>
      <c r="F6" s="573" t="s">
        <v>106</v>
      </c>
      <c r="G6" s="573" t="s">
        <v>104</v>
      </c>
      <c r="H6" s="573" t="s">
        <v>102</v>
      </c>
      <c r="I6" s="573" t="s">
        <v>100</v>
      </c>
      <c r="J6" s="573" t="s">
        <v>98</v>
      </c>
      <c r="K6" s="161" t="s">
        <v>743</v>
      </c>
      <c r="L6" s="1283"/>
      <c r="M6" s="1283"/>
    </row>
    <row r="7" spans="1:13" ht="13.5" customHeight="1" thickBot="1">
      <c r="A7" s="1273" t="s">
        <v>916</v>
      </c>
      <c r="B7" s="324" t="s">
        <v>358</v>
      </c>
      <c r="C7" s="509">
        <f t="shared" ref="C7:C45" si="0">SUM(D7:K7)</f>
        <v>32</v>
      </c>
      <c r="D7" s="510">
        <v>0</v>
      </c>
      <c r="E7" s="510">
        <v>2</v>
      </c>
      <c r="F7" s="510">
        <v>6</v>
      </c>
      <c r="G7" s="510">
        <v>8</v>
      </c>
      <c r="H7" s="510">
        <v>14</v>
      </c>
      <c r="I7" s="510">
        <v>2</v>
      </c>
      <c r="J7" s="510">
        <v>0</v>
      </c>
      <c r="K7" s="510">
        <v>0</v>
      </c>
      <c r="L7" s="146" t="s">
        <v>171</v>
      </c>
      <c r="M7" s="1173" t="s">
        <v>915</v>
      </c>
    </row>
    <row r="8" spans="1:13" ht="14.25" thickTop="1" thickBot="1">
      <c r="A8" s="1274"/>
      <c r="B8" s="323" t="s">
        <v>359</v>
      </c>
      <c r="C8" s="509">
        <f t="shared" si="0"/>
        <v>26</v>
      </c>
      <c r="D8" s="499">
        <v>0</v>
      </c>
      <c r="E8" s="499">
        <v>0</v>
      </c>
      <c r="F8" s="499">
        <v>1</v>
      </c>
      <c r="G8" s="499">
        <v>11</v>
      </c>
      <c r="H8" s="499">
        <v>10</v>
      </c>
      <c r="I8" s="499">
        <v>4</v>
      </c>
      <c r="J8" s="499">
        <v>0</v>
      </c>
      <c r="K8" s="499">
        <v>0</v>
      </c>
      <c r="L8" s="147" t="s">
        <v>174</v>
      </c>
      <c r="M8" s="1168"/>
    </row>
    <row r="9" spans="1:13" s="37" customFormat="1" ht="14.25" thickTop="1" thickBot="1">
      <c r="A9" s="1275"/>
      <c r="B9" s="323" t="s">
        <v>66</v>
      </c>
      <c r="C9" s="509">
        <f t="shared" si="0"/>
        <v>58</v>
      </c>
      <c r="D9" s="498">
        <f t="shared" ref="D9:K9" si="1">SUM(D7:D8)</f>
        <v>0</v>
      </c>
      <c r="E9" s="498">
        <f t="shared" si="1"/>
        <v>2</v>
      </c>
      <c r="F9" s="498">
        <f t="shared" si="1"/>
        <v>7</v>
      </c>
      <c r="G9" s="498">
        <f t="shared" si="1"/>
        <v>19</v>
      </c>
      <c r="H9" s="498">
        <f t="shared" si="1"/>
        <v>24</v>
      </c>
      <c r="I9" s="498">
        <f t="shared" si="1"/>
        <v>6</v>
      </c>
      <c r="J9" s="498">
        <f t="shared" si="1"/>
        <v>0</v>
      </c>
      <c r="K9" s="498">
        <f t="shared" si="1"/>
        <v>0</v>
      </c>
      <c r="L9" s="147" t="s">
        <v>245</v>
      </c>
      <c r="M9" s="1168"/>
    </row>
    <row r="10" spans="1:13" ht="14.25" thickTop="1" thickBot="1">
      <c r="A10" s="1266" t="s">
        <v>360</v>
      </c>
      <c r="B10" s="325" t="s">
        <v>358</v>
      </c>
      <c r="C10" s="511">
        <f t="shared" si="0"/>
        <v>1111</v>
      </c>
      <c r="D10" s="512">
        <v>0</v>
      </c>
      <c r="E10" s="512">
        <v>7</v>
      </c>
      <c r="F10" s="512">
        <v>95</v>
      </c>
      <c r="G10" s="512">
        <v>286</v>
      </c>
      <c r="H10" s="512">
        <v>371</v>
      </c>
      <c r="I10" s="512">
        <v>306</v>
      </c>
      <c r="J10" s="512">
        <v>46</v>
      </c>
      <c r="K10" s="512">
        <v>0</v>
      </c>
      <c r="L10" s="148" t="s">
        <v>171</v>
      </c>
      <c r="M10" s="1175" t="s">
        <v>361</v>
      </c>
    </row>
    <row r="11" spans="1:13" ht="14.25" thickTop="1" thickBot="1">
      <c r="A11" s="1267"/>
      <c r="B11" s="325" t="s">
        <v>359</v>
      </c>
      <c r="C11" s="511">
        <f t="shared" si="0"/>
        <v>1679</v>
      </c>
      <c r="D11" s="512">
        <v>0</v>
      </c>
      <c r="E11" s="512">
        <v>7</v>
      </c>
      <c r="F11" s="512">
        <v>94</v>
      </c>
      <c r="G11" s="512">
        <v>396</v>
      </c>
      <c r="H11" s="512">
        <v>692</v>
      </c>
      <c r="I11" s="512">
        <v>456</v>
      </c>
      <c r="J11" s="512">
        <v>33</v>
      </c>
      <c r="K11" s="512">
        <v>1</v>
      </c>
      <c r="L11" s="148" t="s">
        <v>174</v>
      </c>
      <c r="M11" s="1175"/>
    </row>
    <row r="12" spans="1:13" s="37" customFormat="1" ht="14.25" thickTop="1" thickBot="1">
      <c r="A12" s="1276"/>
      <c r="B12" s="325" t="s">
        <v>66</v>
      </c>
      <c r="C12" s="511">
        <f t="shared" si="0"/>
        <v>2790</v>
      </c>
      <c r="D12" s="513">
        <f>SUM(D10:D11)</f>
        <v>0</v>
      </c>
      <c r="E12" s="513">
        <f t="shared" ref="E12:J12" si="2">SUM(E10:E11)</f>
        <v>14</v>
      </c>
      <c r="F12" s="513">
        <f t="shared" si="2"/>
        <v>189</v>
      </c>
      <c r="G12" s="513">
        <f t="shared" si="2"/>
        <v>682</v>
      </c>
      <c r="H12" s="513">
        <f t="shared" si="2"/>
        <v>1063</v>
      </c>
      <c r="I12" s="513">
        <f>SUM(I10:I11)</f>
        <v>762</v>
      </c>
      <c r="J12" s="513">
        <f t="shared" si="2"/>
        <v>79</v>
      </c>
      <c r="K12" s="513">
        <f>SUM(K10:K11)</f>
        <v>1</v>
      </c>
      <c r="L12" s="148" t="s">
        <v>245</v>
      </c>
      <c r="M12" s="1175"/>
    </row>
    <row r="13" spans="1:13" ht="13.5" customHeight="1" thickTop="1" thickBot="1">
      <c r="A13" s="1277" t="s">
        <v>554</v>
      </c>
      <c r="B13" s="323" t="s">
        <v>358</v>
      </c>
      <c r="C13" s="509">
        <f t="shared" si="0"/>
        <v>519</v>
      </c>
      <c r="D13" s="499">
        <v>0</v>
      </c>
      <c r="E13" s="499">
        <v>1</v>
      </c>
      <c r="F13" s="499">
        <v>18</v>
      </c>
      <c r="G13" s="499">
        <v>89</v>
      </c>
      <c r="H13" s="499">
        <v>166</v>
      </c>
      <c r="I13" s="499">
        <v>188</v>
      </c>
      <c r="J13" s="499">
        <v>55</v>
      </c>
      <c r="K13" s="499">
        <v>2</v>
      </c>
      <c r="L13" s="147" t="s">
        <v>171</v>
      </c>
      <c r="M13" s="1168" t="s">
        <v>548</v>
      </c>
    </row>
    <row r="14" spans="1:13" ht="14.25" thickTop="1" thickBot="1">
      <c r="A14" s="1274"/>
      <c r="B14" s="323" t="s">
        <v>359</v>
      </c>
      <c r="C14" s="509">
        <f t="shared" si="0"/>
        <v>1167</v>
      </c>
      <c r="D14" s="499">
        <v>0</v>
      </c>
      <c r="E14" s="499">
        <v>4</v>
      </c>
      <c r="F14" s="499">
        <v>59</v>
      </c>
      <c r="G14" s="499">
        <v>222</v>
      </c>
      <c r="H14" s="499">
        <v>534</v>
      </c>
      <c r="I14" s="499">
        <v>319</v>
      </c>
      <c r="J14" s="499">
        <v>27</v>
      </c>
      <c r="K14" s="499">
        <v>2</v>
      </c>
      <c r="L14" s="147" t="s">
        <v>174</v>
      </c>
      <c r="M14" s="1168"/>
    </row>
    <row r="15" spans="1:13" s="37" customFormat="1" ht="14.25" thickTop="1" thickBot="1">
      <c r="A15" s="1275"/>
      <c r="B15" s="323" t="s">
        <v>66</v>
      </c>
      <c r="C15" s="509">
        <f t="shared" si="0"/>
        <v>1686</v>
      </c>
      <c r="D15" s="498">
        <f>SUM(D13:D14)</f>
        <v>0</v>
      </c>
      <c r="E15" s="498">
        <f t="shared" ref="E15:J15" si="3">SUM(E13:E14)</f>
        <v>5</v>
      </c>
      <c r="F15" s="498">
        <f t="shared" si="3"/>
        <v>77</v>
      </c>
      <c r="G15" s="498">
        <f>SUM(G13:G14)</f>
        <v>311</v>
      </c>
      <c r="H15" s="498">
        <f t="shared" si="3"/>
        <v>700</v>
      </c>
      <c r="I15" s="498">
        <f t="shared" si="3"/>
        <v>507</v>
      </c>
      <c r="J15" s="498">
        <f t="shared" si="3"/>
        <v>82</v>
      </c>
      <c r="K15" s="498">
        <f>SUM(K13:K14)</f>
        <v>4</v>
      </c>
      <c r="L15" s="147" t="s">
        <v>245</v>
      </c>
      <c r="M15" s="1168"/>
    </row>
    <row r="16" spans="1:13" ht="14.25" thickTop="1" thickBot="1">
      <c r="A16" s="1266" t="s">
        <v>362</v>
      </c>
      <c r="B16" s="325" t="s">
        <v>358</v>
      </c>
      <c r="C16" s="511">
        <f t="shared" si="0"/>
        <v>1760</v>
      </c>
      <c r="D16" s="512">
        <v>0</v>
      </c>
      <c r="E16" s="512">
        <v>10</v>
      </c>
      <c r="F16" s="512">
        <v>122</v>
      </c>
      <c r="G16" s="512">
        <v>345</v>
      </c>
      <c r="H16" s="512">
        <v>589</v>
      </c>
      <c r="I16" s="512">
        <v>541</v>
      </c>
      <c r="J16" s="512">
        <v>148</v>
      </c>
      <c r="K16" s="512">
        <v>5</v>
      </c>
      <c r="L16" s="148" t="s">
        <v>171</v>
      </c>
      <c r="M16" s="1175" t="s">
        <v>363</v>
      </c>
    </row>
    <row r="17" spans="1:13" ht="14.25" thickTop="1" thickBot="1">
      <c r="A17" s="1267"/>
      <c r="B17" s="325" t="s">
        <v>359</v>
      </c>
      <c r="C17" s="511">
        <f t="shared" si="0"/>
        <v>1515</v>
      </c>
      <c r="D17" s="512">
        <v>3</v>
      </c>
      <c r="E17" s="512">
        <v>4</v>
      </c>
      <c r="F17" s="512">
        <v>76</v>
      </c>
      <c r="G17" s="512">
        <v>327</v>
      </c>
      <c r="H17" s="512">
        <v>642</v>
      </c>
      <c r="I17" s="512">
        <v>410</v>
      </c>
      <c r="J17" s="512">
        <v>52</v>
      </c>
      <c r="K17" s="512">
        <v>1</v>
      </c>
      <c r="L17" s="148" t="s">
        <v>174</v>
      </c>
      <c r="M17" s="1175"/>
    </row>
    <row r="18" spans="1:13" s="37" customFormat="1" ht="14.25" thickTop="1" thickBot="1">
      <c r="A18" s="1276"/>
      <c r="B18" s="325" t="s">
        <v>66</v>
      </c>
      <c r="C18" s="511">
        <f t="shared" si="0"/>
        <v>3275</v>
      </c>
      <c r="D18" s="513">
        <f>SUM(D16:D17)</f>
        <v>3</v>
      </c>
      <c r="E18" s="513">
        <f t="shared" ref="E18:K18" si="4">SUM(E16:E17)</f>
        <v>14</v>
      </c>
      <c r="F18" s="513">
        <f t="shared" si="4"/>
        <v>198</v>
      </c>
      <c r="G18" s="513">
        <f t="shared" si="4"/>
        <v>672</v>
      </c>
      <c r="H18" s="513">
        <f t="shared" si="4"/>
        <v>1231</v>
      </c>
      <c r="I18" s="513">
        <f t="shared" si="4"/>
        <v>951</v>
      </c>
      <c r="J18" s="513">
        <f t="shared" si="4"/>
        <v>200</v>
      </c>
      <c r="K18" s="513">
        <f t="shared" si="4"/>
        <v>6</v>
      </c>
      <c r="L18" s="148" t="s">
        <v>245</v>
      </c>
      <c r="M18" s="1175"/>
    </row>
    <row r="19" spans="1:13" ht="13.5" customHeight="1" thickTop="1" thickBot="1">
      <c r="A19" s="1277" t="s">
        <v>555</v>
      </c>
      <c r="B19" s="323" t="s">
        <v>358</v>
      </c>
      <c r="C19" s="509">
        <f t="shared" si="0"/>
        <v>45</v>
      </c>
      <c r="D19" s="499">
        <v>0</v>
      </c>
      <c r="E19" s="499">
        <v>0</v>
      </c>
      <c r="F19" s="499">
        <v>4</v>
      </c>
      <c r="G19" s="499">
        <v>6</v>
      </c>
      <c r="H19" s="499">
        <v>17</v>
      </c>
      <c r="I19" s="499">
        <v>14</v>
      </c>
      <c r="J19" s="499">
        <v>4</v>
      </c>
      <c r="K19" s="499">
        <v>0</v>
      </c>
      <c r="L19" s="147" t="s">
        <v>171</v>
      </c>
      <c r="M19" s="1168" t="s">
        <v>549</v>
      </c>
    </row>
    <row r="20" spans="1:13" ht="14.25" thickTop="1" thickBot="1">
      <c r="A20" s="1274"/>
      <c r="B20" s="323" t="s">
        <v>359</v>
      </c>
      <c r="C20" s="509">
        <f t="shared" si="0"/>
        <v>210</v>
      </c>
      <c r="D20" s="499">
        <v>0</v>
      </c>
      <c r="E20" s="499">
        <v>3</v>
      </c>
      <c r="F20" s="499">
        <v>4</v>
      </c>
      <c r="G20" s="499">
        <v>35</v>
      </c>
      <c r="H20" s="499">
        <v>91</v>
      </c>
      <c r="I20" s="499">
        <v>62</v>
      </c>
      <c r="J20" s="499">
        <v>13</v>
      </c>
      <c r="K20" s="499">
        <v>2</v>
      </c>
      <c r="L20" s="147" t="s">
        <v>174</v>
      </c>
      <c r="M20" s="1168"/>
    </row>
    <row r="21" spans="1:13" s="37" customFormat="1" ht="14.25" thickTop="1" thickBot="1">
      <c r="A21" s="1275"/>
      <c r="B21" s="323" t="s">
        <v>66</v>
      </c>
      <c r="C21" s="509">
        <f t="shared" si="0"/>
        <v>255</v>
      </c>
      <c r="D21" s="498">
        <f>SUM(D19:D20)</f>
        <v>0</v>
      </c>
      <c r="E21" s="498">
        <f t="shared" ref="E21:K21" si="5">SUM(E19:E20)</f>
        <v>3</v>
      </c>
      <c r="F21" s="498">
        <f t="shared" si="5"/>
        <v>8</v>
      </c>
      <c r="G21" s="498">
        <f t="shared" si="5"/>
        <v>41</v>
      </c>
      <c r="H21" s="498">
        <f t="shared" si="5"/>
        <v>108</v>
      </c>
      <c r="I21" s="498">
        <f t="shared" si="5"/>
        <v>76</v>
      </c>
      <c r="J21" s="498">
        <f t="shared" si="5"/>
        <v>17</v>
      </c>
      <c r="K21" s="498">
        <f t="shared" si="5"/>
        <v>2</v>
      </c>
      <c r="L21" s="147" t="s">
        <v>245</v>
      </c>
      <c r="M21" s="1168"/>
    </row>
    <row r="22" spans="1:13" ht="14.25" thickTop="1" thickBot="1">
      <c r="A22" s="1271" t="s">
        <v>563</v>
      </c>
      <c r="B22" s="325" t="s">
        <v>358</v>
      </c>
      <c r="C22" s="511">
        <f t="shared" si="0"/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148" t="s">
        <v>195</v>
      </c>
      <c r="M22" s="1175" t="s">
        <v>559</v>
      </c>
    </row>
    <row r="23" spans="1:13" ht="14.25" thickTop="1" thickBot="1">
      <c r="A23" s="1271"/>
      <c r="B23" s="325" t="s">
        <v>359</v>
      </c>
      <c r="C23" s="511">
        <f t="shared" si="0"/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0</v>
      </c>
      <c r="K23" s="512">
        <v>0</v>
      </c>
      <c r="L23" s="148" t="s">
        <v>197</v>
      </c>
      <c r="M23" s="1175"/>
    </row>
    <row r="24" spans="1:13" s="37" customFormat="1" ht="14.25" thickTop="1" thickBot="1">
      <c r="A24" s="1271"/>
      <c r="B24" s="325" t="s">
        <v>66</v>
      </c>
      <c r="C24" s="511">
        <f t="shared" si="0"/>
        <v>0</v>
      </c>
      <c r="D24" s="513">
        <f t="shared" ref="D24:J24" si="6">SUM(D22:D23)</f>
        <v>0</v>
      </c>
      <c r="E24" s="513">
        <f t="shared" si="6"/>
        <v>0</v>
      </c>
      <c r="F24" s="513">
        <f t="shared" si="6"/>
        <v>0</v>
      </c>
      <c r="G24" s="513">
        <f t="shared" si="6"/>
        <v>0</v>
      </c>
      <c r="H24" s="513">
        <f t="shared" si="6"/>
        <v>0</v>
      </c>
      <c r="I24" s="513">
        <f t="shared" si="6"/>
        <v>0</v>
      </c>
      <c r="J24" s="513">
        <f t="shared" si="6"/>
        <v>0</v>
      </c>
      <c r="K24" s="513">
        <f>SUM(K22:K23)</f>
        <v>0</v>
      </c>
      <c r="L24" s="148" t="s">
        <v>245</v>
      </c>
      <c r="M24" s="1175"/>
    </row>
    <row r="25" spans="1:13" ht="13.5" customHeight="1" thickTop="1" thickBot="1">
      <c r="A25" s="1277" t="s">
        <v>917</v>
      </c>
      <c r="B25" s="323" t="s">
        <v>358</v>
      </c>
      <c r="C25" s="509">
        <f t="shared" si="0"/>
        <v>7</v>
      </c>
      <c r="D25" s="499">
        <v>0</v>
      </c>
      <c r="E25" s="499">
        <v>0</v>
      </c>
      <c r="F25" s="499">
        <v>0</v>
      </c>
      <c r="G25" s="499">
        <v>1</v>
      </c>
      <c r="H25" s="499">
        <v>4</v>
      </c>
      <c r="I25" s="499">
        <v>2</v>
      </c>
      <c r="J25" s="499">
        <v>0</v>
      </c>
      <c r="K25" s="499">
        <v>0</v>
      </c>
      <c r="L25" s="147" t="s">
        <v>171</v>
      </c>
      <c r="M25" s="1168" t="s">
        <v>550</v>
      </c>
    </row>
    <row r="26" spans="1:13" ht="14.25" thickTop="1" thickBot="1">
      <c r="A26" s="1274"/>
      <c r="B26" s="323" t="s">
        <v>359</v>
      </c>
      <c r="C26" s="509">
        <f t="shared" si="0"/>
        <v>85</v>
      </c>
      <c r="D26" s="499">
        <v>0</v>
      </c>
      <c r="E26" s="499">
        <v>2</v>
      </c>
      <c r="F26" s="499">
        <v>2</v>
      </c>
      <c r="G26" s="499">
        <v>26</v>
      </c>
      <c r="H26" s="499">
        <v>27</v>
      </c>
      <c r="I26" s="499">
        <v>21</v>
      </c>
      <c r="J26" s="499">
        <v>6</v>
      </c>
      <c r="K26" s="499">
        <v>1</v>
      </c>
      <c r="L26" s="147" t="s">
        <v>174</v>
      </c>
      <c r="M26" s="1168"/>
    </row>
    <row r="27" spans="1:13" s="37" customFormat="1" ht="14.25" thickTop="1" thickBot="1">
      <c r="A27" s="1275"/>
      <c r="B27" s="323" t="s">
        <v>66</v>
      </c>
      <c r="C27" s="498">
        <f t="shared" si="0"/>
        <v>92</v>
      </c>
      <c r="D27" s="498">
        <f t="shared" ref="D27:J27" si="7">SUM(D25:D26)</f>
        <v>0</v>
      </c>
      <c r="E27" s="498">
        <f t="shared" si="7"/>
        <v>2</v>
      </c>
      <c r="F27" s="498">
        <f t="shared" si="7"/>
        <v>2</v>
      </c>
      <c r="G27" s="498">
        <f t="shared" si="7"/>
        <v>27</v>
      </c>
      <c r="H27" s="498">
        <f t="shared" si="7"/>
        <v>31</v>
      </c>
      <c r="I27" s="498">
        <f t="shared" si="7"/>
        <v>23</v>
      </c>
      <c r="J27" s="498">
        <f t="shared" si="7"/>
        <v>6</v>
      </c>
      <c r="K27" s="498">
        <f>SUM(K25:K26)</f>
        <v>1</v>
      </c>
      <c r="L27" s="147" t="s">
        <v>245</v>
      </c>
      <c r="M27" s="1168"/>
    </row>
    <row r="28" spans="1:13" ht="14.25" customHeight="1" thickTop="1" thickBot="1">
      <c r="A28" s="1266" t="s">
        <v>564</v>
      </c>
      <c r="B28" s="325" t="s">
        <v>358</v>
      </c>
      <c r="C28" s="511">
        <f t="shared" si="0"/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148" t="s">
        <v>195</v>
      </c>
      <c r="M28" s="1269" t="s">
        <v>560</v>
      </c>
    </row>
    <row r="29" spans="1:13" ht="14.25" thickTop="1" thickBot="1">
      <c r="A29" s="1267"/>
      <c r="B29" s="325" t="s">
        <v>359</v>
      </c>
      <c r="C29" s="511">
        <f t="shared" si="0"/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148" t="s">
        <v>197</v>
      </c>
      <c r="M29" s="1269"/>
    </row>
    <row r="30" spans="1:13" s="37" customFormat="1" ht="14.25" thickTop="1" thickBot="1">
      <c r="A30" s="1268"/>
      <c r="B30" s="325" t="s">
        <v>66</v>
      </c>
      <c r="C30" s="511">
        <f t="shared" si="0"/>
        <v>0</v>
      </c>
      <c r="D30" s="513">
        <f t="shared" ref="D30:K30" si="8">SUM(D28:D29)</f>
        <v>0</v>
      </c>
      <c r="E30" s="513">
        <f t="shared" si="8"/>
        <v>0</v>
      </c>
      <c r="F30" s="513">
        <f t="shared" si="8"/>
        <v>0</v>
      </c>
      <c r="G30" s="513">
        <f t="shared" si="8"/>
        <v>0</v>
      </c>
      <c r="H30" s="513">
        <f t="shared" si="8"/>
        <v>0</v>
      </c>
      <c r="I30" s="513">
        <f>SUM(I28:I29)</f>
        <v>0</v>
      </c>
      <c r="J30" s="513">
        <f t="shared" si="8"/>
        <v>0</v>
      </c>
      <c r="K30" s="513">
        <f t="shared" si="8"/>
        <v>0</v>
      </c>
      <c r="L30" s="148" t="s">
        <v>245</v>
      </c>
      <c r="M30" s="1269"/>
    </row>
    <row r="31" spans="1:13" ht="13.5" customHeight="1" thickTop="1" thickBot="1">
      <c r="A31" s="1297" t="s">
        <v>562</v>
      </c>
      <c r="B31" s="323" t="s">
        <v>358</v>
      </c>
      <c r="C31" s="509">
        <f t="shared" si="0"/>
        <v>0</v>
      </c>
      <c r="D31" s="499">
        <v>0</v>
      </c>
      <c r="E31" s="499">
        <v>0</v>
      </c>
      <c r="F31" s="499">
        <v>0</v>
      </c>
      <c r="G31" s="499">
        <v>0</v>
      </c>
      <c r="H31" s="499">
        <v>0</v>
      </c>
      <c r="I31" s="499">
        <v>0</v>
      </c>
      <c r="J31" s="499">
        <v>0</v>
      </c>
      <c r="K31" s="499">
        <v>0</v>
      </c>
      <c r="L31" s="147" t="s">
        <v>171</v>
      </c>
      <c r="M31" s="1292" t="s">
        <v>551</v>
      </c>
    </row>
    <row r="32" spans="1:13" ht="14.25" thickTop="1" thickBot="1">
      <c r="A32" s="1297"/>
      <c r="B32" s="323" t="s">
        <v>359</v>
      </c>
      <c r="C32" s="509">
        <f t="shared" si="0"/>
        <v>0</v>
      </c>
      <c r="D32" s="499">
        <v>0</v>
      </c>
      <c r="E32" s="499">
        <v>0</v>
      </c>
      <c r="F32" s="499">
        <v>0</v>
      </c>
      <c r="G32" s="499">
        <v>0</v>
      </c>
      <c r="H32" s="499">
        <v>0</v>
      </c>
      <c r="I32" s="499">
        <v>0</v>
      </c>
      <c r="J32" s="499">
        <v>0</v>
      </c>
      <c r="K32" s="499">
        <v>0</v>
      </c>
      <c r="L32" s="147" t="s">
        <v>174</v>
      </c>
      <c r="M32" s="1292"/>
    </row>
    <row r="33" spans="1:16" s="37" customFormat="1" ht="14.25" thickTop="1" thickBot="1">
      <c r="A33" s="1297"/>
      <c r="B33" s="323" t="s">
        <v>66</v>
      </c>
      <c r="C33" s="509">
        <f t="shared" si="0"/>
        <v>0</v>
      </c>
      <c r="D33" s="498">
        <f t="shared" ref="D33:K33" si="9">SUM(D31:D32)</f>
        <v>0</v>
      </c>
      <c r="E33" s="498">
        <f t="shared" si="9"/>
        <v>0</v>
      </c>
      <c r="F33" s="498">
        <f t="shared" si="9"/>
        <v>0</v>
      </c>
      <c r="G33" s="498">
        <f t="shared" si="9"/>
        <v>0</v>
      </c>
      <c r="H33" s="498">
        <f t="shared" si="9"/>
        <v>0</v>
      </c>
      <c r="I33" s="498">
        <f>SUM(I31:I32)</f>
        <v>0</v>
      </c>
      <c r="J33" s="498">
        <f t="shared" si="9"/>
        <v>0</v>
      </c>
      <c r="K33" s="498">
        <f t="shared" si="9"/>
        <v>0</v>
      </c>
      <c r="L33" s="147" t="s">
        <v>245</v>
      </c>
      <c r="M33" s="1292"/>
    </row>
    <row r="34" spans="1:16" ht="14.25" thickTop="1" thickBot="1">
      <c r="A34" s="1298" t="s">
        <v>918</v>
      </c>
      <c r="B34" s="325" t="s">
        <v>358</v>
      </c>
      <c r="C34" s="511">
        <f t="shared" si="0"/>
        <v>73</v>
      </c>
      <c r="D34" s="512">
        <v>0</v>
      </c>
      <c r="E34" s="512">
        <v>0</v>
      </c>
      <c r="F34" s="512">
        <v>6</v>
      </c>
      <c r="G34" s="512">
        <v>5</v>
      </c>
      <c r="H34" s="512">
        <v>20</v>
      </c>
      <c r="I34" s="512">
        <v>24</v>
      </c>
      <c r="J34" s="512">
        <v>15</v>
      </c>
      <c r="K34" s="512">
        <v>3</v>
      </c>
      <c r="L34" s="148" t="s">
        <v>171</v>
      </c>
      <c r="M34" s="1269" t="s">
        <v>552</v>
      </c>
    </row>
    <row r="35" spans="1:16" ht="14.25" thickTop="1" thickBot="1">
      <c r="A35" s="1298"/>
      <c r="B35" s="325" t="s">
        <v>359</v>
      </c>
      <c r="C35" s="511">
        <f t="shared" si="0"/>
        <v>32</v>
      </c>
      <c r="D35" s="512">
        <v>0</v>
      </c>
      <c r="E35" s="512">
        <v>2</v>
      </c>
      <c r="F35" s="512">
        <v>1</v>
      </c>
      <c r="G35" s="512">
        <v>3</v>
      </c>
      <c r="H35" s="512">
        <v>11</v>
      </c>
      <c r="I35" s="512">
        <v>5</v>
      </c>
      <c r="J35" s="512">
        <v>7</v>
      </c>
      <c r="K35" s="512">
        <v>3</v>
      </c>
      <c r="L35" s="148" t="s">
        <v>174</v>
      </c>
      <c r="M35" s="1269"/>
    </row>
    <row r="36" spans="1:16" s="37" customFormat="1" ht="13.5" thickTop="1">
      <c r="A36" s="1299"/>
      <c r="B36" s="326" t="s">
        <v>66</v>
      </c>
      <c r="C36" s="514">
        <f t="shared" si="0"/>
        <v>105</v>
      </c>
      <c r="D36" s="515">
        <f t="shared" ref="D36:K36" si="10">SUM(D34:D35)</f>
        <v>0</v>
      </c>
      <c r="E36" s="515">
        <f t="shared" si="10"/>
        <v>2</v>
      </c>
      <c r="F36" s="515">
        <f t="shared" si="10"/>
        <v>7</v>
      </c>
      <c r="G36" s="515">
        <f t="shared" si="10"/>
        <v>8</v>
      </c>
      <c r="H36" s="515">
        <f t="shared" si="10"/>
        <v>31</v>
      </c>
      <c r="I36" s="515">
        <f>SUM(I34:I35)</f>
        <v>29</v>
      </c>
      <c r="J36" s="515">
        <f t="shared" si="10"/>
        <v>22</v>
      </c>
      <c r="K36" s="515">
        <f t="shared" si="10"/>
        <v>6</v>
      </c>
      <c r="L36" s="149" t="s">
        <v>245</v>
      </c>
      <c r="M36" s="1293"/>
    </row>
    <row r="37" spans="1:16" ht="13.5" customHeight="1" thickBot="1">
      <c r="A37" s="1294" t="s">
        <v>919</v>
      </c>
      <c r="B37" s="324" t="s">
        <v>358</v>
      </c>
      <c r="C37" s="516">
        <f t="shared" si="0"/>
        <v>3547</v>
      </c>
      <c r="D37" s="517">
        <f t="shared" ref="D37:J37" si="11">SUM(D7,D10,D13,D16,D19,D22,D25,D28,D31,D34)</f>
        <v>0</v>
      </c>
      <c r="E37" s="517">
        <f t="shared" si="11"/>
        <v>20</v>
      </c>
      <c r="F37" s="517">
        <f t="shared" si="11"/>
        <v>251</v>
      </c>
      <c r="G37" s="517">
        <f t="shared" si="11"/>
        <v>740</v>
      </c>
      <c r="H37" s="517">
        <f t="shared" si="11"/>
        <v>1181</v>
      </c>
      <c r="I37" s="517">
        <f t="shared" si="11"/>
        <v>1077</v>
      </c>
      <c r="J37" s="517">
        <f t="shared" si="11"/>
        <v>268</v>
      </c>
      <c r="K37" s="517">
        <f>SUM(K7,K10,K13,K16,K19,K22,K25,K28,K31,K34)</f>
        <v>10</v>
      </c>
      <c r="L37" s="146" t="s">
        <v>171</v>
      </c>
      <c r="M37" s="1287" t="s">
        <v>658</v>
      </c>
    </row>
    <row r="38" spans="1:16" ht="14.25" thickTop="1" thickBot="1">
      <c r="A38" s="1295"/>
      <c r="B38" s="323" t="s">
        <v>359</v>
      </c>
      <c r="C38" s="509">
        <f t="shared" si="0"/>
        <v>4714</v>
      </c>
      <c r="D38" s="518">
        <f t="shared" ref="D38:J38" si="12">SUM(D8,D11,D14,D17,D20,D23,D26,D29,D32,D35)</f>
        <v>3</v>
      </c>
      <c r="E38" s="518">
        <f t="shared" si="12"/>
        <v>22</v>
      </c>
      <c r="F38" s="518">
        <f t="shared" si="12"/>
        <v>237</v>
      </c>
      <c r="G38" s="518">
        <f t="shared" si="12"/>
        <v>1020</v>
      </c>
      <c r="H38" s="518">
        <f t="shared" si="12"/>
        <v>2007</v>
      </c>
      <c r="I38" s="518">
        <f t="shared" si="12"/>
        <v>1277</v>
      </c>
      <c r="J38" s="518">
        <f t="shared" si="12"/>
        <v>138</v>
      </c>
      <c r="K38" s="518">
        <f>SUM(K8,K11,K14,K17,K20,K23,K26,K29,K32,K35)</f>
        <v>10</v>
      </c>
      <c r="L38" s="147" t="s">
        <v>174</v>
      </c>
      <c r="M38" s="1288"/>
    </row>
    <row r="39" spans="1:16" s="37" customFormat="1" ht="13.5" thickTop="1">
      <c r="A39" s="1295"/>
      <c r="B39" s="503" t="s">
        <v>66</v>
      </c>
      <c r="C39" s="500">
        <f t="shared" si="0"/>
        <v>8261</v>
      </c>
      <c r="D39" s="519">
        <f t="shared" ref="D39:J39" si="13">SUM(D37:D38)</f>
        <v>3</v>
      </c>
      <c r="E39" s="519">
        <f t="shared" si="13"/>
        <v>42</v>
      </c>
      <c r="F39" s="519">
        <f t="shared" si="13"/>
        <v>488</v>
      </c>
      <c r="G39" s="519">
        <f t="shared" si="13"/>
        <v>1760</v>
      </c>
      <c r="H39" s="519">
        <f t="shared" si="13"/>
        <v>3188</v>
      </c>
      <c r="I39" s="519">
        <f t="shared" si="13"/>
        <v>2354</v>
      </c>
      <c r="J39" s="519">
        <f t="shared" si="13"/>
        <v>406</v>
      </c>
      <c r="K39" s="519">
        <f>SUM(K37:K38)</f>
        <v>20</v>
      </c>
      <c r="L39" s="504" t="s">
        <v>245</v>
      </c>
      <c r="M39" s="1288"/>
    </row>
    <row r="40" spans="1:16" ht="13.5" thickBot="1">
      <c r="A40" s="1270" t="s">
        <v>933</v>
      </c>
      <c r="B40" s="505" t="s">
        <v>358</v>
      </c>
      <c r="C40" s="511">
        <f t="shared" si="0"/>
        <v>2978</v>
      </c>
      <c r="D40" s="520">
        <v>1</v>
      </c>
      <c r="E40" s="520">
        <v>23</v>
      </c>
      <c r="F40" s="520">
        <v>129</v>
      </c>
      <c r="G40" s="520">
        <v>401</v>
      </c>
      <c r="H40" s="520">
        <v>679</v>
      </c>
      <c r="I40" s="520">
        <v>916</v>
      </c>
      <c r="J40" s="520">
        <v>760</v>
      </c>
      <c r="K40" s="520">
        <v>69</v>
      </c>
      <c r="L40" s="506" t="s">
        <v>171</v>
      </c>
      <c r="M40" s="1289" t="s">
        <v>737</v>
      </c>
    </row>
    <row r="41" spans="1:16" ht="14.25" thickTop="1" thickBot="1">
      <c r="A41" s="1271"/>
      <c r="B41" s="325" t="s">
        <v>359</v>
      </c>
      <c r="C41" s="513">
        <f t="shared" si="0"/>
        <v>15577</v>
      </c>
      <c r="D41" s="512">
        <v>4</v>
      </c>
      <c r="E41" s="512">
        <v>36</v>
      </c>
      <c r="F41" s="512">
        <v>581</v>
      </c>
      <c r="G41" s="512">
        <v>2222</v>
      </c>
      <c r="H41" s="512">
        <v>4887</v>
      </c>
      <c r="I41" s="512">
        <v>5281</v>
      </c>
      <c r="J41" s="512">
        <v>2302</v>
      </c>
      <c r="K41" s="512">
        <v>264</v>
      </c>
      <c r="L41" s="148" t="s">
        <v>174</v>
      </c>
      <c r="M41" s="1269"/>
    </row>
    <row r="42" spans="1:16" s="37" customFormat="1" ht="13.5" thickTop="1">
      <c r="A42" s="1272"/>
      <c r="B42" s="507" t="s">
        <v>66</v>
      </c>
      <c r="C42" s="521">
        <f t="shared" si="0"/>
        <v>18555</v>
      </c>
      <c r="D42" s="521">
        <f t="shared" ref="D42:K42" si="14">SUM(D40:D41)</f>
        <v>5</v>
      </c>
      <c r="E42" s="521">
        <f t="shared" si="14"/>
        <v>59</v>
      </c>
      <c r="F42" s="521">
        <f t="shared" si="14"/>
        <v>710</v>
      </c>
      <c r="G42" s="521">
        <f t="shared" si="14"/>
        <v>2623</v>
      </c>
      <c r="H42" s="521">
        <f t="shared" si="14"/>
        <v>5566</v>
      </c>
      <c r="I42" s="521">
        <f>SUM(I40:I41)</f>
        <v>6197</v>
      </c>
      <c r="J42" s="521">
        <f t="shared" si="14"/>
        <v>3062</v>
      </c>
      <c r="K42" s="521">
        <f t="shared" si="14"/>
        <v>333</v>
      </c>
      <c r="L42" s="508" t="s">
        <v>245</v>
      </c>
      <c r="M42" s="1290"/>
    </row>
    <row r="43" spans="1:16" ht="13.5" customHeight="1" thickBot="1">
      <c r="A43" s="1294" t="s">
        <v>425</v>
      </c>
      <c r="B43" s="324" t="s">
        <v>358</v>
      </c>
      <c r="C43" s="509">
        <f t="shared" si="0"/>
        <v>6525</v>
      </c>
      <c r="D43" s="517">
        <f t="shared" ref="D43:K45" si="15">SUM(D37+D40)</f>
        <v>1</v>
      </c>
      <c r="E43" s="517">
        <f t="shared" si="15"/>
        <v>43</v>
      </c>
      <c r="F43" s="517">
        <f t="shared" si="15"/>
        <v>380</v>
      </c>
      <c r="G43" s="517">
        <f t="shared" si="15"/>
        <v>1141</v>
      </c>
      <c r="H43" s="517">
        <f t="shared" si="15"/>
        <v>1860</v>
      </c>
      <c r="I43" s="517">
        <f>SUM(I37+I40)</f>
        <v>1993</v>
      </c>
      <c r="J43" s="517">
        <f t="shared" si="15"/>
        <v>1028</v>
      </c>
      <c r="K43" s="517">
        <f t="shared" si="15"/>
        <v>79</v>
      </c>
      <c r="L43" s="146" t="s">
        <v>171</v>
      </c>
      <c r="M43" s="1287" t="s">
        <v>67</v>
      </c>
    </row>
    <row r="44" spans="1:16" ht="14.25" thickTop="1" thickBot="1">
      <c r="A44" s="1295"/>
      <c r="B44" s="323" t="s">
        <v>359</v>
      </c>
      <c r="C44" s="498">
        <f t="shared" si="0"/>
        <v>20291</v>
      </c>
      <c r="D44" s="518">
        <f t="shared" si="15"/>
        <v>7</v>
      </c>
      <c r="E44" s="518">
        <f t="shared" si="15"/>
        <v>58</v>
      </c>
      <c r="F44" s="518">
        <f t="shared" si="15"/>
        <v>818</v>
      </c>
      <c r="G44" s="518">
        <f t="shared" si="15"/>
        <v>3242</v>
      </c>
      <c r="H44" s="518">
        <f t="shared" si="15"/>
        <v>6894</v>
      </c>
      <c r="I44" s="518">
        <f>SUM(I38+I41)</f>
        <v>6558</v>
      </c>
      <c r="J44" s="518">
        <f t="shared" si="15"/>
        <v>2440</v>
      </c>
      <c r="K44" s="518">
        <f t="shared" si="15"/>
        <v>274</v>
      </c>
      <c r="L44" s="147" t="s">
        <v>174</v>
      </c>
      <c r="M44" s="1288"/>
    </row>
    <row r="45" spans="1:16" s="37" customFormat="1" ht="13.5" thickTop="1">
      <c r="A45" s="1296"/>
      <c r="B45" s="327" t="s">
        <v>66</v>
      </c>
      <c r="C45" s="522">
        <f t="shared" si="0"/>
        <v>26816</v>
      </c>
      <c r="D45" s="523">
        <f t="shared" si="15"/>
        <v>8</v>
      </c>
      <c r="E45" s="523">
        <f t="shared" si="15"/>
        <v>101</v>
      </c>
      <c r="F45" s="523">
        <f t="shared" si="15"/>
        <v>1198</v>
      </c>
      <c r="G45" s="523">
        <f t="shared" si="15"/>
        <v>4383</v>
      </c>
      <c r="H45" s="523">
        <f t="shared" si="15"/>
        <v>8754</v>
      </c>
      <c r="I45" s="523">
        <f t="shared" si="15"/>
        <v>8551</v>
      </c>
      <c r="J45" s="523">
        <f t="shared" si="15"/>
        <v>3468</v>
      </c>
      <c r="K45" s="523">
        <f t="shared" si="15"/>
        <v>353</v>
      </c>
      <c r="L45" s="150" t="s">
        <v>245</v>
      </c>
      <c r="M45" s="1291"/>
    </row>
    <row r="46" spans="1:16">
      <c r="A46" s="1286" t="s">
        <v>920</v>
      </c>
      <c r="B46" s="1286"/>
      <c r="C46" s="1286"/>
      <c r="D46" s="1286"/>
      <c r="E46" s="1286"/>
      <c r="F46" s="1286"/>
      <c r="G46" s="1286"/>
      <c r="H46" s="1286"/>
      <c r="I46" s="1286"/>
      <c r="L46" s="102"/>
      <c r="M46" s="260" t="s">
        <v>365</v>
      </c>
      <c r="N46" s="260"/>
      <c r="O46" s="260"/>
      <c r="P46" s="260"/>
    </row>
    <row r="47" spans="1:16">
      <c r="B47" s="102"/>
      <c r="L47" s="102"/>
    </row>
    <row r="48" spans="1:16">
      <c r="B48" s="102"/>
      <c r="L48" s="102"/>
    </row>
    <row r="49" spans="2:13">
      <c r="B49" s="102"/>
      <c r="L49" s="102"/>
      <c r="M49" s="40"/>
    </row>
    <row r="50" spans="2:13">
      <c r="B50" s="102"/>
      <c r="L50" s="102"/>
      <c r="M50" s="40"/>
    </row>
    <row r="51" spans="2:13">
      <c r="B51" s="102"/>
      <c r="L51" s="102"/>
      <c r="M51" s="40"/>
    </row>
    <row r="52" spans="2:13">
      <c r="B52" s="102"/>
      <c r="L52" s="102"/>
      <c r="M52" s="40"/>
    </row>
    <row r="53" spans="2:13">
      <c r="B53" s="102"/>
      <c r="L53" s="102"/>
      <c r="M53" s="40"/>
    </row>
    <row r="54" spans="2:13">
      <c r="B54" s="102"/>
      <c r="L54" s="102"/>
      <c r="M54" s="40"/>
    </row>
    <row r="55" spans="2:13">
      <c r="B55" s="102"/>
      <c r="L55" s="102"/>
      <c r="M55" s="40"/>
    </row>
    <row r="56" spans="2:13">
      <c r="B56" s="102"/>
      <c r="L56" s="102"/>
      <c r="M56" s="40"/>
    </row>
    <row r="57" spans="2:13">
      <c r="B57" s="102"/>
      <c r="L57" s="102"/>
      <c r="M57" s="40"/>
    </row>
    <row r="58" spans="2:13">
      <c r="B58" s="102"/>
      <c r="L58" s="102"/>
      <c r="M58" s="40"/>
    </row>
    <row r="59" spans="2:13">
      <c r="B59" s="102"/>
      <c r="L59" s="102"/>
      <c r="M59" s="40"/>
    </row>
    <row r="60" spans="2:13">
      <c r="B60" s="102"/>
      <c r="L60" s="102"/>
      <c r="M60" s="40"/>
    </row>
    <row r="61" spans="2:13">
      <c r="B61" s="102"/>
      <c r="L61" s="102"/>
      <c r="M61" s="40"/>
    </row>
    <row r="62" spans="2:13">
      <c r="B62" s="102"/>
      <c r="L62" s="102"/>
      <c r="M62" s="40"/>
    </row>
    <row r="63" spans="2:13">
      <c r="B63" s="102"/>
      <c r="L63" s="102"/>
      <c r="M63" s="40"/>
    </row>
    <row r="64" spans="2:13">
      <c r="B64" s="102"/>
      <c r="L64" s="102"/>
      <c r="M64" s="40"/>
    </row>
    <row r="65" spans="1:13">
      <c r="A65" s="40"/>
      <c r="B65" s="102"/>
      <c r="L65" s="102"/>
      <c r="M65" s="40"/>
    </row>
    <row r="66" spans="1:13">
      <c r="A66" s="40"/>
      <c r="B66" s="102"/>
      <c r="L66" s="102"/>
      <c r="M66" s="40"/>
    </row>
    <row r="67" spans="1:13">
      <c r="A67" s="40"/>
      <c r="B67" s="102"/>
      <c r="L67" s="102"/>
      <c r="M67" s="40"/>
    </row>
    <row r="68" spans="1:13">
      <c r="A68" s="40"/>
      <c r="B68" s="102"/>
      <c r="L68" s="102"/>
      <c r="M68" s="40"/>
    </row>
    <row r="69" spans="1:13">
      <c r="A69" s="40"/>
      <c r="B69" s="102"/>
      <c r="L69" s="102"/>
      <c r="M69" s="40"/>
    </row>
    <row r="70" spans="1:13">
      <c r="A70" s="40"/>
      <c r="B70" s="102"/>
      <c r="L70" s="102"/>
      <c r="M70" s="40"/>
    </row>
    <row r="71" spans="1:13">
      <c r="A71" s="40"/>
      <c r="B71" s="102"/>
      <c r="L71" s="102"/>
      <c r="M71" s="40"/>
    </row>
    <row r="72" spans="1:13">
      <c r="A72" s="40"/>
      <c r="B72" s="102"/>
      <c r="L72" s="102"/>
      <c r="M72" s="40"/>
    </row>
    <row r="73" spans="1:13">
      <c r="A73" s="40"/>
      <c r="B73" s="102"/>
      <c r="L73" s="102"/>
      <c r="M73" s="40"/>
    </row>
    <row r="74" spans="1:13">
      <c r="A74" s="40"/>
      <c r="B74" s="102"/>
      <c r="L74" s="102"/>
      <c r="M74" s="40"/>
    </row>
    <row r="75" spans="1:13">
      <c r="A75" s="40"/>
      <c r="B75" s="102"/>
      <c r="L75" s="102"/>
      <c r="M75" s="40"/>
    </row>
    <row r="76" spans="1:13">
      <c r="A76" s="40"/>
      <c r="B76" s="102"/>
      <c r="L76" s="102"/>
      <c r="M76" s="40"/>
    </row>
    <row r="77" spans="1:13">
      <c r="A77" s="40"/>
      <c r="B77" s="102"/>
      <c r="L77" s="102"/>
      <c r="M77" s="40"/>
    </row>
    <row r="78" spans="1:13">
      <c r="A78" s="40"/>
      <c r="B78" s="102"/>
      <c r="L78" s="102"/>
      <c r="M78" s="40"/>
    </row>
    <row r="79" spans="1:13">
      <c r="A79" s="40"/>
      <c r="B79" s="102"/>
      <c r="L79" s="102"/>
      <c r="M79" s="40"/>
    </row>
    <row r="80" spans="1:13">
      <c r="A80" s="40"/>
      <c r="B80" s="102"/>
      <c r="L80" s="102"/>
      <c r="M80" s="40"/>
    </row>
    <row r="81" spans="1:13">
      <c r="A81" s="40"/>
      <c r="B81" s="102"/>
      <c r="L81" s="102"/>
      <c r="M81" s="40"/>
    </row>
    <row r="82" spans="1:13">
      <c r="A82" s="40"/>
      <c r="B82" s="102"/>
      <c r="L82" s="102"/>
      <c r="M82" s="40"/>
    </row>
    <row r="83" spans="1:13">
      <c r="A83" s="40"/>
      <c r="B83" s="102"/>
      <c r="L83" s="102"/>
      <c r="M83" s="40"/>
    </row>
    <row r="84" spans="1:13">
      <c r="A84" s="40"/>
      <c r="B84" s="102"/>
      <c r="L84" s="102"/>
      <c r="M84" s="40"/>
    </row>
    <row r="85" spans="1:13">
      <c r="A85" s="40"/>
      <c r="B85" s="102"/>
      <c r="L85" s="102"/>
      <c r="M85" s="40"/>
    </row>
    <row r="86" spans="1:13">
      <c r="A86" s="40"/>
      <c r="B86" s="102"/>
      <c r="L86" s="102"/>
      <c r="M86" s="40"/>
    </row>
    <row r="87" spans="1:13">
      <c r="A87" s="40"/>
      <c r="B87" s="102"/>
      <c r="L87" s="102"/>
      <c r="M87" s="40"/>
    </row>
    <row r="88" spans="1:13">
      <c r="A88" s="40"/>
      <c r="B88" s="102"/>
      <c r="L88" s="102"/>
      <c r="M88" s="40"/>
    </row>
    <row r="89" spans="1:13">
      <c r="A89" s="40"/>
      <c r="B89" s="102"/>
      <c r="L89" s="102"/>
      <c r="M89" s="40"/>
    </row>
    <row r="90" spans="1:13">
      <c r="A90" s="40"/>
      <c r="B90" s="102"/>
      <c r="L90" s="102"/>
      <c r="M90" s="40"/>
    </row>
    <row r="91" spans="1:13">
      <c r="A91" s="40"/>
      <c r="B91" s="102"/>
      <c r="L91" s="102"/>
      <c r="M91" s="40"/>
    </row>
    <row r="92" spans="1:13">
      <c r="A92" s="40"/>
      <c r="B92" s="102"/>
      <c r="L92" s="102"/>
      <c r="M92" s="40"/>
    </row>
    <row r="93" spans="1:13">
      <c r="A93" s="40"/>
      <c r="B93" s="102"/>
      <c r="L93" s="102"/>
      <c r="M93" s="40"/>
    </row>
    <row r="94" spans="1:13">
      <c r="A94" s="40"/>
      <c r="B94" s="102"/>
      <c r="L94" s="102"/>
      <c r="M94" s="40"/>
    </row>
    <row r="95" spans="1:13">
      <c r="A95" s="40"/>
      <c r="B95" s="102"/>
      <c r="L95" s="102"/>
      <c r="M95" s="40"/>
    </row>
    <row r="96" spans="1:13">
      <c r="A96" s="40"/>
      <c r="B96" s="102"/>
      <c r="L96" s="102"/>
      <c r="M96" s="40"/>
    </row>
    <row r="97" spans="1:13">
      <c r="A97" s="40"/>
      <c r="B97" s="102"/>
      <c r="L97" s="102"/>
      <c r="M97" s="40"/>
    </row>
    <row r="98" spans="1:13">
      <c r="A98" s="40"/>
      <c r="B98" s="102"/>
      <c r="L98" s="102"/>
      <c r="M98" s="40"/>
    </row>
    <row r="99" spans="1:13">
      <c r="A99" s="40"/>
      <c r="B99" s="102"/>
      <c r="L99" s="102"/>
      <c r="M99" s="40"/>
    </row>
    <row r="100" spans="1:13">
      <c r="A100" s="40"/>
      <c r="B100" s="102"/>
      <c r="L100" s="102"/>
      <c r="M100" s="40"/>
    </row>
    <row r="101" spans="1:13">
      <c r="A101" s="40"/>
      <c r="B101" s="102"/>
      <c r="L101" s="102"/>
      <c r="M101" s="40"/>
    </row>
    <row r="102" spans="1:13">
      <c r="A102" s="40"/>
      <c r="B102" s="102"/>
      <c r="L102" s="102"/>
      <c r="M102" s="40"/>
    </row>
    <row r="103" spans="1:13">
      <c r="A103" s="40"/>
      <c r="B103" s="102"/>
      <c r="L103" s="102"/>
      <c r="M103" s="40"/>
    </row>
    <row r="104" spans="1:13">
      <c r="A104" s="40"/>
      <c r="B104" s="102"/>
      <c r="L104" s="102"/>
      <c r="M104" s="40"/>
    </row>
    <row r="105" spans="1:13">
      <c r="A105" s="40"/>
      <c r="B105" s="102"/>
      <c r="L105" s="102"/>
      <c r="M105" s="40"/>
    </row>
    <row r="106" spans="1:13">
      <c r="A106" s="40"/>
      <c r="B106" s="102"/>
      <c r="L106" s="102"/>
      <c r="M106" s="40"/>
    </row>
    <row r="107" spans="1:13">
      <c r="A107" s="40"/>
      <c r="B107" s="102"/>
      <c r="L107" s="102"/>
      <c r="M107" s="40"/>
    </row>
    <row r="108" spans="1:13">
      <c r="A108" s="40"/>
      <c r="B108" s="102"/>
      <c r="L108" s="102"/>
      <c r="M108" s="40"/>
    </row>
    <row r="109" spans="1:13">
      <c r="A109" s="40"/>
      <c r="B109" s="102"/>
      <c r="L109" s="102"/>
      <c r="M109" s="40"/>
    </row>
    <row r="110" spans="1:13">
      <c r="A110" s="40"/>
      <c r="B110" s="102"/>
      <c r="L110" s="102"/>
      <c r="M110" s="40"/>
    </row>
    <row r="111" spans="1:13">
      <c r="A111" s="40"/>
      <c r="B111" s="102"/>
      <c r="L111" s="102"/>
      <c r="M111" s="40"/>
    </row>
    <row r="112" spans="1:13">
      <c r="A112" s="40"/>
      <c r="B112" s="102"/>
      <c r="L112" s="102"/>
      <c r="M112" s="40"/>
    </row>
    <row r="113" spans="1:13">
      <c r="A113" s="40"/>
      <c r="B113" s="102"/>
      <c r="L113" s="102"/>
      <c r="M113" s="40"/>
    </row>
    <row r="114" spans="1:13">
      <c r="A114" s="40"/>
      <c r="B114" s="102"/>
      <c r="L114" s="102"/>
      <c r="M114" s="40"/>
    </row>
    <row r="115" spans="1:13">
      <c r="A115" s="40"/>
      <c r="B115" s="102"/>
      <c r="L115" s="102"/>
      <c r="M115" s="40"/>
    </row>
    <row r="116" spans="1:13">
      <c r="A116" s="40"/>
      <c r="B116" s="102"/>
      <c r="L116" s="102"/>
      <c r="M116" s="40"/>
    </row>
    <row r="117" spans="1:13">
      <c r="A117" s="40"/>
      <c r="B117" s="102"/>
      <c r="L117" s="102"/>
      <c r="M117" s="40"/>
    </row>
    <row r="118" spans="1:13">
      <c r="A118" s="40"/>
      <c r="B118" s="102"/>
      <c r="L118" s="102"/>
      <c r="M118" s="40"/>
    </row>
    <row r="119" spans="1:13">
      <c r="A119" s="40"/>
      <c r="B119" s="102"/>
      <c r="L119" s="102"/>
      <c r="M119" s="40"/>
    </row>
    <row r="120" spans="1:13">
      <c r="A120" s="40"/>
      <c r="B120" s="102"/>
      <c r="L120" s="102"/>
      <c r="M120" s="40"/>
    </row>
    <row r="121" spans="1:13">
      <c r="A121" s="40"/>
      <c r="B121" s="102"/>
      <c r="L121" s="102"/>
      <c r="M121" s="40"/>
    </row>
    <row r="122" spans="1:13">
      <c r="A122" s="40"/>
      <c r="B122" s="102"/>
      <c r="L122" s="102"/>
      <c r="M122" s="40"/>
    </row>
    <row r="123" spans="1:13">
      <c r="A123" s="40"/>
      <c r="B123" s="102"/>
      <c r="L123" s="102"/>
      <c r="M123" s="40"/>
    </row>
    <row r="124" spans="1:13">
      <c r="A124" s="40"/>
      <c r="B124" s="102"/>
      <c r="L124" s="102"/>
      <c r="M124" s="40"/>
    </row>
    <row r="125" spans="1:13">
      <c r="A125" s="40"/>
      <c r="B125" s="102"/>
      <c r="L125" s="102"/>
      <c r="M125" s="40"/>
    </row>
    <row r="126" spans="1:13">
      <c r="A126" s="40"/>
      <c r="B126" s="102"/>
      <c r="L126" s="102"/>
      <c r="M126" s="40"/>
    </row>
    <row r="127" spans="1:13">
      <c r="A127" s="40"/>
      <c r="B127" s="102"/>
      <c r="L127" s="102"/>
      <c r="M127" s="40"/>
    </row>
    <row r="128" spans="1:13">
      <c r="A128" s="40"/>
      <c r="B128" s="102"/>
      <c r="L128" s="102"/>
      <c r="M128" s="40"/>
    </row>
    <row r="129" spans="1:13">
      <c r="A129" s="40"/>
      <c r="B129" s="102"/>
      <c r="L129" s="102"/>
      <c r="M129" s="40"/>
    </row>
    <row r="130" spans="1:13">
      <c r="A130" s="40"/>
      <c r="B130" s="102"/>
      <c r="L130" s="102"/>
      <c r="M130" s="40"/>
    </row>
    <row r="131" spans="1:13">
      <c r="A131" s="40"/>
      <c r="B131" s="102"/>
      <c r="L131" s="102"/>
      <c r="M131" s="40"/>
    </row>
    <row r="132" spans="1:13">
      <c r="A132" s="40"/>
      <c r="B132" s="102"/>
      <c r="L132" s="102"/>
      <c r="M132" s="40"/>
    </row>
    <row r="133" spans="1:13">
      <c r="A133" s="40"/>
      <c r="B133" s="102"/>
      <c r="L133" s="102"/>
      <c r="M133" s="40"/>
    </row>
    <row r="134" spans="1:13">
      <c r="A134" s="40"/>
      <c r="B134" s="102"/>
      <c r="L134" s="102"/>
      <c r="M134" s="40"/>
    </row>
    <row r="135" spans="1:13">
      <c r="A135" s="40"/>
      <c r="B135" s="102"/>
      <c r="L135" s="102"/>
      <c r="M135" s="40"/>
    </row>
    <row r="136" spans="1:13">
      <c r="A136" s="40"/>
      <c r="B136" s="102"/>
      <c r="L136" s="102"/>
      <c r="M136" s="40"/>
    </row>
    <row r="137" spans="1:13">
      <c r="A137" s="40"/>
      <c r="B137" s="102"/>
      <c r="L137" s="102"/>
      <c r="M137" s="40"/>
    </row>
    <row r="138" spans="1:13">
      <c r="A138" s="40"/>
      <c r="B138" s="102"/>
      <c r="L138" s="102"/>
      <c r="M138" s="40"/>
    </row>
    <row r="139" spans="1:13">
      <c r="A139" s="40"/>
      <c r="B139" s="102"/>
      <c r="L139" s="102"/>
      <c r="M139" s="40"/>
    </row>
    <row r="140" spans="1:13">
      <c r="A140" s="40"/>
      <c r="B140" s="102"/>
      <c r="L140" s="102"/>
      <c r="M140" s="40"/>
    </row>
    <row r="141" spans="1:13">
      <c r="A141" s="40"/>
      <c r="B141" s="102"/>
      <c r="L141" s="102"/>
      <c r="M141" s="40"/>
    </row>
    <row r="142" spans="1:13">
      <c r="A142" s="40"/>
      <c r="B142" s="102"/>
      <c r="L142" s="102"/>
      <c r="M142" s="40"/>
    </row>
    <row r="143" spans="1:13">
      <c r="A143" s="40"/>
      <c r="B143" s="102"/>
      <c r="L143" s="102"/>
      <c r="M143" s="40"/>
    </row>
    <row r="144" spans="1:13">
      <c r="A144" s="40"/>
      <c r="B144" s="102"/>
      <c r="L144" s="102"/>
      <c r="M144" s="40"/>
    </row>
    <row r="145" spans="1:13">
      <c r="A145" s="40"/>
      <c r="B145" s="102"/>
      <c r="L145" s="102"/>
      <c r="M145" s="40"/>
    </row>
    <row r="146" spans="1:13">
      <c r="A146" s="40"/>
      <c r="B146" s="102"/>
      <c r="L146" s="102"/>
      <c r="M146" s="40"/>
    </row>
    <row r="147" spans="1:13">
      <c r="A147" s="40"/>
      <c r="B147" s="102"/>
      <c r="L147" s="102"/>
      <c r="M147" s="40"/>
    </row>
    <row r="148" spans="1:13">
      <c r="A148" s="40"/>
      <c r="B148" s="102"/>
      <c r="L148" s="102"/>
      <c r="M148" s="40"/>
    </row>
    <row r="149" spans="1:13">
      <c r="A149" s="40"/>
      <c r="B149" s="102"/>
      <c r="L149" s="102"/>
      <c r="M149" s="40"/>
    </row>
    <row r="150" spans="1:13">
      <c r="A150" s="40"/>
      <c r="B150" s="102"/>
      <c r="L150" s="102"/>
      <c r="M150" s="40"/>
    </row>
    <row r="151" spans="1:13">
      <c r="A151" s="40"/>
      <c r="B151" s="102"/>
      <c r="L151" s="102"/>
      <c r="M151" s="40"/>
    </row>
    <row r="152" spans="1:13">
      <c r="A152" s="40"/>
      <c r="B152" s="102"/>
      <c r="L152" s="102"/>
      <c r="M152" s="40"/>
    </row>
    <row r="153" spans="1:13">
      <c r="A153" s="40"/>
      <c r="B153" s="102"/>
      <c r="L153" s="102"/>
      <c r="M153" s="40"/>
    </row>
    <row r="154" spans="1:13">
      <c r="A154" s="40"/>
      <c r="B154" s="102"/>
      <c r="L154" s="102"/>
      <c r="M154" s="40"/>
    </row>
    <row r="155" spans="1:13">
      <c r="A155" s="40"/>
      <c r="B155" s="102"/>
      <c r="L155" s="102"/>
      <c r="M155" s="40"/>
    </row>
    <row r="156" spans="1:13">
      <c r="A156" s="40"/>
      <c r="B156" s="102"/>
      <c r="L156" s="102"/>
      <c r="M156" s="40"/>
    </row>
    <row r="157" spans="1:13">
      <c r="A157" s="40"/>
      <c r="B157" s="102"/>
      <c r="L157" s="102"/>
      <c r="M157" s="40"/>
    </row>
    <row r="158" spans="1:13">
      <c r="A158" s="40"/>
      <c r="B158" s="102"/>
      <c r="L158" s="102"/>
      <c r="M158" s="40"/>
    </row>
    <row r="159" spans="1:13">
      <c r="A159" s="40"/>
      <c r="B159" s="102"/>
      <c r="L159" s="102"/>
      <c r="M159" s="40"/>
    </row>
    <row r="160" spans="1:13">
      <c r="A160" s="40"/>
      <c r="B160" s="102"/>
      <c r="L160" s="102"/>
      <c r="M160" s="40"/>
    </row>
    <row r="161" spans="1:13">
      <c r="A161" s="40"/>
      <c r="B161" s="102"/>
      <c r="L161" s="102"/>
      <c r="M161" s="40"/>
    </row>
    <row r="162" spans="1:13">
      <c r="A162" s="40"/>
      <c r="B162" s="102"/>
      <c r="L162" s="102"/>
      <c r="M162" s="40"/>
    </row>
    <row r="163" spans="1:13">
      <c r="A163" s="40"/>
      <c r="B163" s="102"/>
      <c r="L163" s="102"/>
      <c r="M163" s="40"/>
    </row>
    <row r="164" spans="1:13">
      <c r="A164" s="40"/>
      <c r="B164" s="102"/>
      <c r="L164" s="102"/>
      <c r="M164" s="40"/>
    </row>
    <row r="165" spans="1:13">
      <c r="A165" s="40"/>
      <c r="B165" s="102"/>
      <c r="L165" s="102"/>
      <c r="M165" s="40"/>
    </row>
    <row r="166" spans="1:13">
      <c r="A166" s="40"/>
      <c r="B166" s="102"/>
      <c r="L166" s="102"/>
      <c r="M166" s="40"/>
    </row>
    <row r="167" spans="1:13">
      <c r="A167" s="40"/>
      <c r="B167" s="102"/>
      <c r="L167" s="102"/>
      <c r="M167" s="40"/>
    </row>
    <row r="168" spans="1:13">
      <c r="A168" s="40"/>
      <c r="B168" s="102"/>
      <c r="L168" s="102"/>
      <c r="M168" s="40"/>
    </row>
    <row r="169" spans="1:13">
      <c r="A169" s="40"/>
      <c r="B169" s="102"/>
      <c r="L169" s="102"/>
      <c r="M169" s="40"/>
    </row>
    <row r="170" spans="1:13">
      <c r="A170" s="40"/>
      <c r="B170" s="102"/>
      <c r="L170" s="102"/>
      <c r="M170" s="40"/>
    </row>
    <row r="171" spans="1:13">
      <c r="A171" s="40"/>
      <c r="B171" s="102"/>
      <c r="L171" s="102"/>
      <c r="M171" s="40"/>
    </row>
    <row r="172" spans="1:13">
      <c r="A172" s="40"/>
      <c r="B172" s="102"/>
      <c r="L172" s="102"/>
      <c r="M172" s="40"/>
    </row>
    <row r="173" spans="1:13">
      <c r="A173" s="40"/>
      <c r="B173" s="102"/>
      <c r="L173" s="102"/>
      <c r="M173" s="40"/>
    </row>
    <row r="174" spans="1:13">
      <c r="A174" s="40"/>
      <c r="B174" s="102"/>
      <c r="L174" s="102"/>
      <c r="M174" s="40"/>
    </row>
    <row r="175" spans="1:13">
      <c r="A175" s="40"/>
      <c r="B175" s="102"/>
      <c r="L175" s="102"/>
      <c r="M175" s="40"/>
    </row>
    <row r="176" spans="1:13">
      <c r="A176" s="40"/>
      <c r="B176" s="102"/>
      <c r="L176" s="102"/>
      <c r="M176" s="40"/>
    </row>
    <row r="177" spans="1:13">
      <c r="A177" s="40"/>
      <c r="B177" s="102"/>
      <c r="L177" s="102"/>
      <c r="M177" s="40"/>
    </row>
    <row r="178" spans="1:13">
      <c r="A178" s="40"/>
      <c r="B178" s="102"/>
      <c r="L178" s="102"/>
      <c r="M178" s="40"/>
    </row>
    <row r="179" spans="1:13">
      <c r="A179" s="40"/>
      <c r="B179" s="102"/>
      <c r="L179" s="102"/>
      <c r="M179" s="40"/>
    </row>
    <row r="180" spans="1:13">
      <c r="A180" s="40"/>
      <c r="B180" s="102"/>
      <c r="L180" s="102"/>
      <c r="M180" s="40"/>
    </row>
    <row r="181" spans="1:13">
      <c r="A181" s="40"/>
      <c r="B181" s="102"/>
      <c r="L181" s="102"/>
      <c r="M181" s="40"/>
    </row>
    <row r="182" spans="1:13">
      <c r="A182" s="40"/>
      <c r="B182" s="102"/>
      <c r="L182" s="102"/>
      <c r="M182" s="40"/>
    </row>
    <row r="183" spans="1:13">
      <c r="A183" s="40"/>
      <c r="B183" s="102"/>
      <c r="L183" s="102"/>
      <c r="M183" s="40"/>
    </row>
    <row r="184" spans="1:13">
      <c r="A184" s="40"/>
      <c r="B184" s="102"/>
      <c r="L184" s="102"/>
      <c r="M184" s="40"/>
    </row>
    <row r="185" spans="1:13">
      <c r="A185" s="40"/>
      <c r="B185" s="102"/>
      <c r="L185" s="102"/>
      <c r="M185" s="40"/>
    </row>
    <row r="186" spans="1:13">
      <c r="A186" s="40"/>
      <c r="B186" s="102"/>
      <c r="L186" s="102"/>
      <c r="M186" s="40"/>
    </row>
    <row r="187" spans="1:13">
      <c r="A187" s="40"/>
      <c r="B187" s="102"/>
      <c r="L187" s="102"/>
      <c r="M187" s="40"/>
    </row>
    <row r="188" spans="1:13">
      <c r="A188" s="40"/>
      <c r="B188" s="102"/>
      <c r="L188" s="102"/>
      <c r="M188" s="40"/>
    </row>
    <row r="189" spans="1:13">
      <c r="A189" s="40"/>
      <c r="B189" s="102"/>
      <c r="L189" s="102"/>
      <c r="M189" s="40"/>
    </row>
    <row r="190" spans="1:13">
      <c r="A190" s="40"/>
      <c r="B190" s="102"/>
      <c r="L190" s="102"/>
      <c r="M190" s="40"/>
    </row>
    <row r="191" spans="1:13">
      <c r="A191" s="40"/>
      <c r="B191" s="102"/>
      <c r="L191" s="102"/>
      <c r="M191" s="40"/>
    </row>
    <row r="192" spans="1:13">
      <c r="A192" s="40"/>
      <c r="B192" s="102"/>
      <c r="L192" s="102"/>
      <c r="M192" s="40"/>
    </row>
    <row r="193" spans="1:13">
      <c r="A193" s="40"/>
      <c r="B193" s="102"/>
      <c r="L193" s="102"/>
      <c r="M193" s="40"/>
    </row>
    <row r="194" spans="1:13">
      <c r="A194" s="40"/>
      <c r="B194" s="102"/>
      <c r="L194" s="102"/>
      <c r="M194" s="40"/>
    </row>
    <row r="195" spans="1:13">
      <c r="A195" s="40"/>
      <c r="B195" s="102"/>
      <c r="L195" s="102"/>
      <c r="M195" s="40"/>
    </row>
    <row r="196" spans="1:13">
      <c r="A196" s="40"/>
      <c r="B196" s="102"/>
      <c r="L196" s="102"/>
      <c r="M196" s="40"/>
    </row>
    <row r="197" spans="1:13">
      <c r="A197" s="40"/>
      <c r="B197" s="102"/>
      <c r="L197" s="102"/>
      <c r="M197" s="40"/>
    </row>
    <row r="198" spans="1:13">
      <c r="A198" s="40"/>
      <c r="B198" s="102"/>
      <c r="L198" s="102"/>
      <c r="M198" s="40"/>
    </row>
    <row r="199" spans="1:13">
      <c r="A199" s="40"/>
      <c r="B199" s="102"/>
      <c r="L199" s="102"/>
      <c r="M199" s="40"/>
    </row>
    <row r="200" spans="1:13">
      <c r="A200" s="40"/>
      <c r="B200" s="102"/>
      <c r="L200" s="102"/>
      <c r="M200" s="40"/>
    </row>
    <row r="201" spans="1:13">
      <c r="A201" s="40"/>
      <c r="B201" s="102"/>
      <c r="L201" s="102"/>
      <c r="M201" s="40"/>
    </row>
    <row r="202" spans="1:13">
      <c r="A202" s="40"/>
      <c r="B202" s="102"/>
      <c r="L202" s="102"/>
      <c r="M202" s="40"/>
    </row>
    <row r="203" spans="1:13">
      <c r="A203" s="40"/>
      <c r="B203" s="102"/>
      <c r="L203" s="102"/>
      <c r="M203" s="40"/>
    </row>
    <row r="204" spans="1:13">
      <c r="A204" s="40"/>
      <c r="B204" s="102"/>
      <c r="L204" s="102"/>
      <c r="M204" s="40"/>
    </row>
    <row r="205" spans="1:13">
      <c r="A205" s="40"/>
      <c r="B205" s="102"/>
      <c r="L205" s="102"/>
      <c r="M205" s="40"/>
    </row>
  </sheetData>
  <mergeCells count="36">
    <mergeCell ref="A46:I46"/>
    <mergeCell ref="M37:M39"/>
    <mergeCell ref="M40:M42"/>
    <mergeCell ref="M43:M45"/>
    <mergeCell ref="M16:M18"/>
    <mergeCell ref="M31:M33"/>
    <mergeCell ref="M34:M36"/>
    <mergeCell ref="M19:M21"/>
    <mergeCell ref="M25:M27"/>
    <mergeCell ref="A16:A18"/>
    <mergeCell ref="A19:A21"/>
    <mergeCell ref="A43:A45"/>
    <mergeCell ref="A25:A27"/>
    <mergeCell ref="A31:A33"/>
    <mergeCell ref="A34:A36"/>
    <mergeCell ref="A37:A39"/>
    <mergeCell ref="A1:M1"/>
    <mergeCell ref="A2:M2"/>
    <mergeCell ref="A3:M3"/>
    <mergeCell ref="A5:A6"/>
    <mergeCell ref="B5:B6"/>
    <mergeCell ref="C5:C6"/>
    <mergeCell ref="L5:L6"/>
    <mergeCell ref="M5:M6"/>
    <mergeCell ref="D5:K5"/>
    <mergeCell ref="A28:A30"/>
    <mergeCell ref="M28:M30"/>
    <mergeCell ref="A40:A42"/>
    <mergeCell ref="M7:M9"/>
    <mergeCell ref="M10:M12"/>
    <mergeCell ref="M13:M15"/>
    <mergeCell ref="A7:A9"/>
    <mergeCell ref="A10:A12"/>
    <mergeCell ref="A13:A15"/>
    <mergeCell ref="A22:A24"/>
    <mergeCell ref="M22:M24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view="pageBreakPreview" zoomScaleNormal="100" zoomScaleSheetLayoutView="100" workbookViewId="0">
      <selection activeCell="F61" sqref="F61"/>
    </sheetView>
  </sheetViews>
  <sheetFormatPr defaultColWidth="9.140625" defaultRowHeight="15"/>
  <cols>
    <col min="1" max="1" width="22.5703125" style="102" customWidth="1"/>
    <col min="2" max="2" width="10.7109375" style="104" customWidth="1"/>
    <col min="3" max="3" width="9.7109375" style="102" customWidth="1"/>
    <col min="4" max="11" width="11.42578125" style="102" customWidth="1"/>
    <col min="12" max="12" width="10.7109375" style="104" customWidth="1"/>
    <col min="13" max="13" width="21" style="102" customWidth="1"/>
    <col min="14" max="255" width="9.140625" style="40"/>
    <col min="256" max="256" width="22.5703125" style="40" customWidth="1"/>
    <col min="257" max="257" width="10.7109375" style="40" customWidth="1"/>
    <col min="258" max="267" width="8.7109375" style="40" customWidth="1"/>
    <col min="268" max="268" width="10.7109375" style="40" customWidth="1"/>
    <col min="269" max="269" width="21" style="40" customWidth="1"/>
    <col min="270" max="511" width="9.140625" style="40"/>
    <col min="512" max="512" width="22.5703125" style="40" customWidth="1"/>
    <col min="513" max="513" width="10.7109375" style="40" customWidth="1"/>
    <col min="514" max="523" width="8.7109375" style="40" customWidth="1"/>
    <col min="524" max="524" width="10.7109375" style="40" customWidth="1"/>
    <col min="525" max="525" width="21" style="40" customWidth="1"/>
    <col min="526" max="767" width="9.140625" style="40"/>
    <col min="768" max="768" width="22.5703125" style="40" customWidth="1"/>
    <col min="769" max="769" width="10.7109375" style="40" customWidth="1"/>
    <col min="770" max="779" width="8.7109375" style="40" customWidth="1"/>
    <col min="780" max="780" width="10.7109375" style="40" customWidth="1"/>
    <col min="781" max="781" width="21" style="40" customWidth="1"/>
    <col min="782" max="1023" width="9.140625" style="40"/>
    <col min="1024" max="1024" width="22.5703125" style="40" customWidth="1"/>
    <col min="1025" max="1025" width="10.7109375" style="40" customWidth="1"/>
    <col min="1026" max="1035" width="8.7109375" style="40" customWidth="1"/>
    <col min="1036" max="1036" width="10.7109375" style="40" customWidth="1"/>
    <col min="1037" max="1037" width="21" style="40" customWidth="1"/>
    <col min="1038" max="1279" width="9.140625" style="40"/>
    <col min="1280" max="1280" width="22.5703125" style="40" customWidth="1"/>
    <col min="1281" max="1281" width="10.7109375" style="40" customWidth="1"/>
    <col min="1282" max="1291" width="8.7109375" style="40" customWidth="1"/>
    <col min="1292" max="1292" width="10.7109375" style="40" customWidth="1"/>
    <col min="1293" max="1293" width="21" style="40" customWidth="1"/>
    <col min="1294" max="1535" width="9.140625" style="40"/>
    <col min="1536" max="1536" width="22.5703125" style="40" customWidth="1"/>
    <col min="1537" max="1537" width="10.7109375" style="40" customWidth="1"/>
    <col min="1538" max="1547" width="8.7109375" style="40" customWidth="1"/>
    <col min="1548" max="1548" width="10.7109375" style="40" customWidth="1"/>
    <col min="1549" max="1549" width="21" style="40" customWidth="1"/>
    <col min="1550" max="1791" width="9.140625" style="40"/>
    <col min="1792" max="1792" width="22.5703125" style="40" customWidth="1"/>
    <col min="1793" max="1793" width="10.7109375" style="40" customWidth="1"/>
    <col min="1794" max="1803" width="8.7109375" style="40" customWidth="1"/>
    <col min="1804" max="1804" width="10.7109375" style="40" customWidth="1"/>
    <col min="1805" max="1805" width="21" style="40" customWidth="1"/>
    <col min="1806" max="2047" width="9.140625" style="40"/>
    <col min="2048" max="2048" width="22.5703125" style="40" customWidth="1"/>
    <col min="2049" max="2049" width="10.7109375" style="40" customWidth="1"/>
    <col min="2050" max="2059" width="8.7109375" style="40" customWidth="1"/>
    <col min="2060" max="2060" width="10.7109375" style="40" customWidth="1"/>
    <col min="2061" max="2061" width="21" style="40" customWidth="1"/>
    <col min="2062" max="2303" width="9.140625" style="40"/>
    <col min="2304" max="2304" width="22.5703125" style="40" customWidth="1"/>
    <col min="2305" max="2305" width="10.7109375" style="40" customWidth="1"/>
    <col min="2306" max="2315" width="8.7109375" style="40" customWidth="1"/>
    <col min="2316" max="2316" width="10.7109375" style="40" customWidth="1"/>
    <col min="2317" max="2317" width="21" style="40" customWidth="1"/>
    <col min="2318" max="2559" width="9.140625" style="40"/>
    <col min="2560" max="2560" width="22.5703125" style="40" customWidth="1"/>
    <col min="2561" max="2561" width="10.7109375" style="40" customWidth="1"/>
    <col min="2562" max="2571" width="8.7109375" style="40" customWidth="1"/>
    <col min="2572" max="2572" width="10.7109375" style="40" customWidth="1"/>
    <col min="2573" max="2573" width="21" style="40" customWidth="1"/>
    <col min="2574" max="2815" width="9.140625" style="40"/>
    <col min="2816" max="2816" width="22.5703125" style="40" customWidth="1"/>
    <col min="2817" max="2817" width="10.7109375" style="40" customWidth="1"/>
    <col min="2818" max="2827" width="8.7109375" style="40" customWidth="1"/>
    <col min="2828" max="2828" width="10.7109375" style="40" customWidth="1"/>
    <col min="2829" max="2829" width="21" style="40" customWidth="1"/>
    <col min="2830" max="3071" width="9.140625" style="40"/>
    <col min="3072" max="3072" width="22.5703125" style="40" customWidth="1"/>
    <col min="3073" max="3073" width="10.7109375" style="40" customWidth="1"/>
    <col min="3074" max="3083" width="8.7109375" style="40" customWidth="1"/>
    <col min="3084" max="3084" width="10.7109375" style="40" customWidth="1"/>
    <col min="3085" max="3085" width="21" style="40" customWidth="1"/>
    <col min="3086" max="3327" width="9.140625" style="40"/>
    <col min="3328" max="3328" width="22.5703125" style="40" customWidth="1"/>
    <col min="3329" max="3329" width="10.7109375" style="40" customWidth="1"/>
    <col min="3330" max="3339" width="8.7109375" style="40" customWidth="1"/>
    <col min="3340" max="3340" width="10.7109375" style="40" customWidth="1"/>
    <col min="3341" max="3341" width="21" style="40" customWidth="1"/>
    <col min="3342" max="3583" width="9.140625" style="40"/>
    <col min="3584" max="3584" width="22.5703125" style="40" customWidth="1"/>
    <col min="3585" max="3585" width="10.7109375" style="40" customWidth="1"/>
    <col min="3586" max="3595" width="8.7109375" style="40" customWidth="1"/>
    <col min="3596" max="3596" width="10.7109375" style="40" customWidth="1"/>
    <col min="3597" max="3597" width="21" style="40" customWidth="1"/>
    <col min="3598" max="3839" width="9.140625" style="40"/>
    <col min="3840" max="3840" width="22.5703125" style="40" customWidth="1"/>
    <col min="3841" max="3841" width="10.7109375" style="40" customWidth="1"/>
    <col min="3842" max="3851" width="8.7109375" style="40" customWidth="1"/>
    <col min="3852" max="3852" width="10.7109375" style="40" customWidth="1"/>
    <col min="3853" max="3853" width="21" style="40" customWidth="1"/>
    <col min="3854" max="4095" width="9.140625" style="40"/>
    <col min="4096" max="4096" width="22.5703125" style="40" customWidth="1"/>
    <col min="4097" max="4097" width="10.7109375" style="40" customWidth="1"/>
    <col min="4098" max="4107" width="8.7109375" style="40" customWidth="1"/>
    <col min="4108" max="4108" width="10.7109375" style="40" customWidth="1"/>
    <col min="4109" max="4109" width="21" style="40" customWidth="1"/>
    <col min="4110" max="4351" width="9.140625" style="40"/>
    <col min="4352" max="4352" width="22.5703125" style="40" customWidth="1"/>
    <col min="4353" max="4353" width="10.7109375" style="40" customWidth="1"/>
    <col min="4354" max="4363" width="8.7109375" style="40" customWidth="1"/>
    <col min="4364" max="4364" width="10.7109375" style="40" customWidth="1"/>
    <col min="4365" max="4365" width="21" style="40" customWidth="1"/>
    <col min="4366" max="4607" width="9.140625" style="40"/>
    <col min="4608" max="4608" width="22.5703125" style="40" customWidth="1"/>
    <col min="4609" max="4609" width="10.7109375" style="40" customWidth="1"/>
    <col min="4610" max="4619" width="8.7109375" style="40" customWidth="1"/>
    <col min="4620" max="4620" width="10.7109375" style="40" customWidth="1"/>
    <col min="4621" max="4621" width="21" style="40" customWidth="1"/>
    <col min="4622" max="4863" width="9.140625" style="40"/>
    <col min="4864" max="4864" width="22.5703125" style="40" customWidth="1"/>
    <col min="4865" max="4865" width="10.7109375" style="40" customWidth="1"/>
    <col min="4866" max="4875" width="8.7109375" style="40" customWidth="1"/>
    <col min="4876" max="4876" width="10.7109375" style="40" customWidth="1"/>
    <col min="4877" max="4877" width="21" style="40" customWidth="1"/>
    <col min="4878" max="5119" width="9.140625" style="40"/>
    <col min="5120" max="5120" width="22.5703125" style="40" customWidth="1"/>
    <col min="5121" max="5121" width="10.7109375" style="40" customWidth="1"/>
    <col min="5122" max="5131" width="8.7109375" style="40" customWidth="1"/>
    <col min="5132" max="5132" width="10.7109375" style="40" customWidth="1"/>
    <col min="5133" max="5133" width="21" style="40" customWidth="1"/>
    <col min="5134" max="5375" width="9.140625" style="40"/>
    <col min="5376" max="5376" width="22.5703125" style="40" customWidth="1"/>
    <col min="5377" max="5377" width="10.7109375" style="40" customWidth="1"/>
    <col min="5378" max="5387" width="8.7109375" style="40" customWidth="1"/>
    <col min="5388" max="5388" width="10.7109375" style="40" customWidth="1"/>
    <col min="5389" max="5389" width="21" style="40" customWidth="1"/>
    <col min="5390" max="5631" width="9.140625" style="40"/>
    <col min="5632" max="5632" width="22.5703125" style="40" customWidth="1"/>
    <col min="5633" max="5633" width="10.7109375" style="40" customWidth="1"/>
    <col min="5634" max="5643" width="8.7109375" style="40" customWidth="1"/>
    <col min="5644" max="5644" width="10.7109375" style="40" customWidth="1"/>
    <col min="5645" max="5645" width="21" style="40" customWidth="1"/>
    <col min="5646" max="5887" width="9.140625" style="40"/>
    <col min="5888" max="5888" width="22.5703125" style="40" customWidth="1"/>
    <col min="5889" max="5889" width="10.7109375" style="40" customWidth="1"/>
    <col min="5890" max="5899" width="8.7109375" style="40" customWidth="1"/>
    <col min="5900" max="5900" width="10.7109375" style="40" customWidth="1"/>
    <col min="5901" max="5901" width="21" style="40" customWidth="1"/>
    <col min="5902" max="6143" width="9.140625" style="40"/>
    <col min="6144" max="6144" width="22.5703125" style="40" customWidth="1"/>
    <col min="6145" max="6145" width="10.7109375" style="40" customWidth="1"/>
    <col min="6146" max="6155" width="8.7109375" style="40" customWidth="1"/>
    <col min="6156" max="6156" width="10.7109375" style="40" customWidth="1"/>
    <col min="6157" max="6157" width="21" style="40" customWidth="1"/>
    <col min="6158" max="6399" width="9.140625" style="40"/>
    <col min="6400" max="6400" width="22.5703125" style="40" customWidth="1"/>
    <col min="6401" max="6401" width="10.7109375" style="40" customWidth="1"/>
    <col min="6402" max="6411" width="8.7109375" style="40" customWidth="1"/>
    <col min="6412" max="6412" width="10.7109375" style="40" customWidth="1"/>
    <col min="6413" max="6413" width="21" style="40" customWidth="1"/>
    <col min="6414" max="6655" width="9.140625" style="40"/>
    <col min="6656" max="6656" width="22.5703125" style="40" customWidth="1"/>
    <col min="6657" max="6657" width="10.7109375" style="40" customWidth="1"/>
    <col min="6658" max="6667" width="8.7109375" style="40" customWidth="1"/>
    <col min="6668" max="6668" width="10.7109375" style="40" customWidth="1"/>
    <col min="6669" max="6669" width="21" style="40" customWidth="1"/>
    <col min="6670" max="6911" width="9.140625" style="40"/>
    <col min="6912" max="6912" width="22.5703125" style="40" customWidth="1"/>
    <col min="6913" max="6913" width="10.7109375" style="40" customWidth="1"/>
    <col min="6914" max="6923" width="8.7109375" style="40" customWidth="1"/>
    <col min="6924" max="6924" width="10.7109375" style="40" customWidth="1"/>
    <col min="6925" max="6925" width="21" style="40" customWidth="1"/>
    <col min="6926" max="7167" width="9.140625" style="40"/>
    <col min="7168" max="7168" width="22.5703125" style="40" customWidth="1"/>
    <col min="7169" max="7169" width="10.7109375" style="40" customWidth="1"/>
    <col min="7170" max="7179" width="8.7109375" style="40" customWidth="1"/>
    <col min="7180" max="7180" width="10.7109375" style="40" customWidth="1"/>
    <col min="7181" max="7181" width="21" style="40" customWidth="1"/>
    <col min="7182" max="7423" width="9.140625" style="40"/>
    <col min="7424" max="7424" width="22.5703125" style="40" customWidth="1"/>
    <col min="7425" max="7425" width="10.7109375" style="40" customWidth="1"/>
    <col min="7426" max="7435" width="8.7109375" style="40" customWidth="1"/>
    <col min="7436" max="7436" width="10.7109375" style="40" customWidth="1"/>
    <col min="7437" max="7437" width="21" style="40" customWidth="1"/>
    <col min="7438" max="7679" width="9.140625" style="40"/>
    <col min="7680" max="7680" width="22.5703125" style="40" customWidth="1"/>
    <col min="7681" max="7681" width="10.7109375" style="40" customWidth="1"/>
    <col min="7682" max="7691" width="8.7109375" style="40" customWidth="1"/>
    <col min="7692" max="7692" width="10.7109375" style="40" customWidth="1"/>
    <col min="7693" max="7693" width="21" style="40" customWidth="1"/>
    <col min="7694" max="7935" width="9.140625" style="40"/>
    <col min="7936" max="7936" width="22.5703125" style="40" customWidth="1"/>
    <col min="7937" max="7937" width="10.7109375" style="40" customWidth="1"/>
    <col min="7938" max="7947" width="8.7109375" style="40" customWidth="1"/>
    <col min="7948" max="7948" width="10.7109375" style="40" customWidth="1"/>
    <col min="7949" max="7949" width="21" style="40" customWidth="1"/>
    <col min="7950" max="8191" width="9.140625" style="40"/>
    <col min="8192" max="8192" width="22.5703125" style="40" customWidth="1"/>
    <col min="8193" max="8193" width="10.7109375" style="40" customWidth="1"/>
    <col min="8194" max="8203" width="8.7109375" style="40" customWidth="1"/>
    <col min="8204" max="8204" width="10.7109375" style="40" customWidth="1"/>
    <col min="8205" max="8205" width="21" style="40" customWidth="1"/>
    <col min="8206" max="8447" width="9.140625" style="40"/>
    <col min="8448" max="8448" width="22.5703125" style="40" customWidth="1"/>
    <col min="8449" max="8449" width="10.7109375" style="40" customWidth="1"/>
    <col min="8450" max="8459" width="8.7109375" style="40" customWidth="1"/>
    <col min="8460" max="8460" width="10.7109375" style="40" customWidth="1"/>
    <col min="8461" max="8461" width="21" style="40" customWidth="1"/>
    <col min="8462" max="8703" width="9.140625" style="40"/>
    <col min="8704" max="8704" width="22.5703125" style="40" customWidth="1"/>
    <col min="8705" max="8705" width="10.7109375" style="40" customWidth="1"/>
    <col min="8706" max="8715" width="8.7109375" style="40" customWidth="1"/>
    <col min="8716" max="8716" width="10.7109375" style="40" customWidth="1"/>
    <col min="8717" max="8717" width="21" style="40" customWidth="1"/>
    <col min="8718" max="8959" width="9.140625" style="40"/>
    <col min="8960" max="8960" width="22.5703125" style="40" customWidth="1"/>
    <col min="8961" max="8961" width="10.7109375" style="40" customWidth="1"/>
    <col min="8962" max="8971" width="8.7109375" style="40" customWidth="1"/>
    <col min="8972" max="8972" width="10.7109375" style="40" customWidth="1"/>
    <col min="8973" max="8973" width="21" style="40" customWidth="1"/>
    <col min="8974" max="9215" width="9.140625" style="40"/>
    <col min="9216" max="9216" width="22.5703125" style="40" customWidth="1"/>
    <col min="9217" max="9217" width="10.7109375" style="40" customWidth="1"/>
    <col min="9218" max="9227" width="8.7109375" style="40" customWidth="1"/>
    <col min="9228" max="9228" width="10.7109375" style="40" customWidth="1"/>
    <col min="9229" max="9229" width="21" style="40" customWidth="1"/>
    <col min="9230" max="9471" width="9.140625" style="40"/>
    <col min="9472" max="9472" width="22.5703125" style="40" customWidth="1"/>
    <col min="9473" max="9473" width="10.7109375" style="40" customWidth="1"/>
    <col min="9474" max="9483" width="8.7109375" style="40" customWidth="1"/>
    <col min="9484" max="9484" width="10.7109375" style="40" customWidth="1"/>
    <col min="9485" max="9485" width="21" style="40" customWidth="1"/>
    <col min="9486" max="9727" width="9.140625" style="40"/>
    <col min="9728" max="9728" width="22.5703125" style="40" customWidth="1"/>
    <col min="9729" max="9729" width="10.7109375" style="40" customWidth="1"/>
    <col min="9730" max="9739" width="8.7109375" style="40" customWidth="1"/>
    <col min="9740" max="9740" width="10.7109375" style="40" customWidth="1"/>
    <col min="9741" max="9741" width="21" style="40" customWidth="1"/>
    <col min="9742" max="9983" width="9.140625" style="40"/>
    <col min="9984" max="9984" width="22.5703125" style="40" customWidth="1"/>
    <col min="9985" max="9985" width="10.7109375" style="40" customWidth="1"/>
    <col min="9986" max="9995" width="8.7109375" style="40" customWidth="1"/>
    <col min="9996" max="9996" width="10.7109375" style="40" customWidth="1"/>
    <col min="9997" max="9997" width="21" style="40" customWidth="1"/>
    <col min="9998" max="10239" width="9.140625" style="40"/>
    <col min="10240" max="10240" width="22.5703125" style="40" customWidth="1"/>
    <col min="10241" max="10241" width="10.7109375" style="40" customWidth="1"/>
    <col min="10242" max="10251" width="8.7109375" style="40" customWidth="1"/>
    <col min="10252" max="10252" width="10.7109375" style="40" customWidth="1"/>
    <col min="10253" max="10253" width="21" style="40" customWidth="1"/>
    <col min="10254" max="10495" width="9.140625" style="40"/>
    <col min="10496" max="10496" width="22.5703125" style="40" customWidth="1"/>
    <col min="10497" max="10497" width="10.7109375" style="40" customWidth="1"/>
    <col min="10498" max="10507" width="8.7109375" style="40" customWidth="1"/>
    <col min="10508" max="10508" width="10.7109375" style="40" customWidth="1"/>
    <col min="10509" max="10509" width="21" style="40" customWidth="1"/>
    <col min="10510" max="10751" width="9.140625" style="40"/>
    <col min="10752" max="10752" width="22.5703125" style="40" customWidth="1"/>
    <col min="10753" max="10753" width="10.7109375" style="40" customWidth="1"/>
    <col min="10754" max="10763" width="8.7109375" style="40" customWidth="1"/>
    <col min="10764" max="10764" width="10.7109375" style="40" customWidth="1"/>
    <col min="10765" max="10765" width="21" style="40" customWidth="1"/>
    <col min="10766" max="11007" width="9.140625" style="40"/>
    <col min="11008" max="11008" width="22.5703125" style="40" customWidth="1"/>
    <col min="11009" max="11009" width="10.7109375" style="40" customWidth="1"/>
    <col min="11010" max="11019" width="8.7109375" style="40" customWidth="1"/>
    <col min="11020" max="11020" width="10.7109375" style="40" customWidth="1"/>
    <col min="11021" max="11021" width="21" style="40" customWidth="1"/>
    <col min="11022" max="11263" width="9.140625" style="40"/>
    <col min="11264" max="11264" width="22.5703125" style="40" customWidth="1"/>
    <col min="11265" max="11265" width="10.7109375" style="40" customWidth="1"/>
    <col min="11266" max="11275" width="8.7109375" style="40" customWidth="1"/>
    <col min="11276" max="11276" width="10.7109375" style="40" customWidth="1"/>
    <col min="11277" max="11277" width="21" style="40" customWidth="1"/>
    <col min="11278" max="11519" width="9.140625" style="40"/>
    <col min="11520" max="11520" width="22.5703125" style="40" customWidth="1"/>
    <col min="11521" max="11521" width="10.7109375" style="40" customWidth="1"/>
    <col min="11522" max="11531" width="8.7109375" style="40" customWidth="1"/>
    <col min="11532" max="11532" width="10.7109375" style="40" customWidth="1"/>
    <col min="11533" max="11533" width="21" style="40" customWidth="1"/>
    <col min="11534" max="11775" width="9.140625" style="40"/>
    <col min="11776" max="11776" width="22.5703125" style="40" customWidth="1"/>
    <col min="11777" max="11777" width="10.7109375" style="40" customWidth="1"/>
    <col min="11778" max="11787" width="8.7109375" style="40" customWidth="1"/>
    <col min="11788" max="11788" width="10.7109375" style="40" customWidth="1"/>
    <col min="11789" max="11789" width="21" style="40" customWidth="1"/>
    <col min="11790" max="12031" width="9.140625" style="40"/>
    <col min="12032" max="12032" width="22.5703125" style="40" customWidth="1"/>
    <col min="12033" max="12033" width="10.7109375" style="40" customWidth="1"/>
    <col min="12034" max="12043" width="8.7109375" style="40" customWidth="1"/>
    <col min="12044" max="12044" width="10.7109375" style="40" customWidth="1"/>
    <col min="12045" max="12045" width="21" style="40" customWidth="1"/>
    <col min="12046" max="12287" width="9.140625" style="40"/>
    <col min="12288" max="12288" width="22.5703125" style="40" customWidth="1"/>
    <col min="12289" max="12289" width="10.7109375" style="40" customWidth="1"/>
    <col min="12290" max="12299" width="8.7109375" style="40" customWidth="1"/>
    <col min="12300" max="12300" width="10.7109375" style="40" customWidth="1"/>
    <col min="12301" max="12301" width="21" style="40" customWidth="1"/>
    <col min="12302" max="12543" width="9.140625" style="40"/>
    <col min="12544" max="12544" width="22.5703125" style="40" customWidth="1"/>
    <col min="12545" max="12545" width="10.7109375" style="40" customWidth="1"/>
    <col min="12546" max="12555" width="8.7109375" style="40" customWidth="1"/>
    <col min="12556" max="12556" width="10.7109375" style="40" customWidth="1"/>
    <col min="12557" max="12557" width="21" style="40" customWidth="1"/>
    <col min="12558" max="12799" width="9.140625" style="40"/>
    <col min="12800" max="12800" width="22.5703125" style="40" customWidth="1"/>
    <col min="12801" max="12801" width="10.7109375" style="40" customWidth="1"/>
    <col min="12802" max="12811" width="8.7109375" style="40" customWidth="1"/>
    <col min="12812" max="12812" width="10.7109375" style="40" customWidth="1"/>
    <col min="12813" max="12813" width="21" style="40" customWidth="1"/>
    <col min="12814" max="13055" width="9.140625" style="40"/>
    <col min="13056" max="13056" width="22.5703125" style="40" customWidth="1"/>
    <col min="13057" max="13057" width="10.7109375" style="40" customWidth="1"/>
    <col min="13058" max="13067" width="8.7109375" style="40" customWidth="1"/>
    <col min="13068" max="13068" width="10.7109375" style="40" customWidth="1"/>
    <col min="13069" max="13069" width="21" style="40" customWidth="1"/>
    <col min="13070" max="13311" width="9.140625" style="40"/>
    <col min="13312" max="13312" width="22.5703125" style="40" customWidth="1"/>
    <col min="13313" max="13313" width="10.7109375" style="40" customWidth="1"/>
    <col min="13314" max="13323" width="8.7109375" style="40" customWidth="1"/>
    <col min="13324" max="13324" width="10.7109375" style="40" customWidth="1"/>
    <col min="13325" max="13325" width="21" style="40" customWidth="1"/>
    <col min="13326" max="13567" width="9.140625" style="40"/>
    <col min="13568" max="13568" width="22.5703125" style="40" customWidth="1"/>
    <col min="13569" max="13569" width="10.7109375" style="40" customWidth="1"/>
    <col min="13570" max="13579" width="8.7109375" style="40" customWidth="1"/>
    <col min="13580" max="13580" width="10.7109375" style="40" customWidth="1"/>
    <col min="13581" max="13581" width="21" style="40" customWidth="1"/>
    <col min="13582" max="13823" width="9.140625" style="40"/>
    <col min="13824" max="13824" width="22.5703125" style="40" customWidth="1"/>
    <col min="13825" max="13825" width="10.7109375" style="40" customWidth="1"/>
    <col min="13826" max="13835" width="8.7109375" style="40" customWidth="1"/>
    <col min="13836" max="13836" width="10.7109375" style="40" customWidth="1"/>
    <col min="13837" max="13837" width="21" style="40" customWidth="1"/>
    <col min="13838" max="14079" width="9.140625" style="40"/>
    <col min="14080" max="14080" width="22.5703125" style="40" customWidth="1"/>
    <col min="14081" max="14081" width="10.7109375" style="40" customWidth="1"/>
    <col min="14082" max="14091" width="8.7109375" style="40" customWidth="1"/>
    <col min="14092" max="14092" width="10.7109375" style="40" customWidth="1"/>
    <col min="14093" max="14093" width="21" style="40" customWidth="1"/>
    <col min="14094" max="14335" width="9.140625" style="40"/>
    <col min="14336" max="14336" width="22.5703125" style="40" customWidth="1"/>
    <col min="14337" max="14337" width="10.7109375" style="40" customWidth="1"/>
    <col min="14338" max="14347" width="8.7109375" style="40" customWidth="1"/>
    <col min="14348" max="14348" width="10.7109375" style="40" customWidth="1"/>
    <col min="14349" max="14349" width="21" style="40" customWidth="1"/>
    <col min="14350" max="14591" width="9.140625" style="40"/>
    <col min="14592" max="14592" width="22.5703125" style="40" customWidth="1"/>
    <col min="14593" max="14593" width="10.7109375" style="40" customWidth="1"/>
    <col min="14594" max="14603" width="8.7109375" style="40" customWidth="1"/>
    <col min="14604" max="14604" width="10.7109375" style="40" customWidth="1"/>
    <col min="14605" max="14605" width="21" style="40" customWidth="1"/>
    <col min="14606" max="14847" width="9.140625" style="40"/>
    <col min="14848" max="14848" width="22.5703125" style="40" customWidth="1"/>
    <col min="14849" max="14849" width="10.7109375" style="40" customWidth="1"/>
    <col min="14850" max="14859" width="8.7109375" style="40" customWidth="1"/>
    <col min="14860" max="14860" width="10.7109375" style="40" customWidth="1"/>
    <col min="14861" max="14861" width="21" style="40" customWidth="1"/>
    <col min="14862" max="15103" width="9.140625" style="40"/>
    <col min="15104" max="15104" width="22.5703125" style="40" customWidth="1"/>
    <col min="15105" max="15105" width="10.7109375" style="40" customWidth="1"/>
    <col min="15106" max="15115" width="8.7109375" style="40" customWidth="1"/>
    <col min="15116" max="15116" width="10.7109375" style="40" customWidth="1"/>
    <col min="15117" max="15117" width="21" style="40" customWidth="1"/>
    <col min="15118" max="15359" width="9.140625" style="40"/>
    <col min="15360" max="15360" width="22.5703125" style="40" customWidth="1"/>
    <col min="15361" max="15361" width="10.7109375" style="40" customWidth="1"/>
    <col min="15362" max="15371" width="8.7109375" style="40" customWidth="1"/>
    <col min="15372" max="15372" width="10.7109375" style="40" customWidth="1"/>
    <col min="15373" max="15373" width="21" style="40" customWidth="1"/>
    <col min="15374" max="15615" width="9.140625" style="40"/>
    <col min="15616" max="15616" width="22.5703125" style="40" customWidth="1"/>
    <col min="15617" max="15617" width="10.7109375" style="40" customWidth="1"/>
    <col min="15618" max="15627" width="8.7109375" style="40" customWidth="1"/>
    <col min="15628" max="15628" width="10.7109375" style="40" customWidth="1"/>
    <col min="15629" max="15629" width="21" style="40" customWidth="1"/>
    <col min="15630" max="15871" width="9.140625" style="40"/>
    <col min="15872" max="15872" width="22.5703125" style="40" customWidth="1"/>
    <col min="15873" max="15873" width="10.7109375" style="40" customWidth="1"/>
    <col min="15874" max="15883" width="8.7109375" style="40" customWidth="1"/>
    <col min="15884" max="15884" width="10.7109375" style="40" customWidth="1"/>
    <col min="15885" max="15885" width="21" style="40" customWidth="1"/>
    <col min="15886" max="16127" width="9.140625" style="40"/>
    <col min="16128" max="16128" width="22.5703125" style="40" customWidth="1"/>
    <col min="16129" max="16129" width="10.7109375" style="40" customWidth="1"/>
    <col min="16130" max="16139" width="8.7109375" style="40" customWidth="1"/>
    <col min="16140" max="16140" width="10.7109375" style="40" customWidth="1"/>
    <col min="16141" max="16141" width="21" style="40" customWidth="1"/>
    <col min="16142" max="16384" width="9.140625" style="40"/>
  </cols>
  <sheetData>
    <row r="1" spans="1:13" s="34" customFormat="1" ht="21.95" customHeight="1">
      <c r="A1" s="1146" t="s">
        <v>922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</row>
    <row r="2" spans="1:13" s="36" customFormat="1" ht="19.5" customHeight="1">
      <c r="A2" s="1147" t="s">
        <v>921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</row>
    <row r="3" spans="1:13" s="239" customFormat="1" ht="15.75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</row>
    <row r="4" spans="1:13" ht="15.75">
      <c r="A4" s="664" t="s">
        <v>366</v>
      </c>
      <c r="B4" s="680"/>
      <c r="C4" s="681"/>
      <c r="D4" s="666"/>
      <c r="E4" s="666"/>
      <c r="F4" s="666"/>
      <c r="G4" s="666"/>
      <c r="H4" s="666"/>
      <c r="I4" s="359"/>
      <c r="J4" s="681"/>
      <c r="K4" s="666"/>
      <c r="L4" s="680"/>
      <c r="M4" s="682" t="s">
        <v>367</v>
      </c>
    </row>
    <row r="5" spans="1:13" ht="26.25" customHeight="1" thickBot="1">
      <c r="A5" s="1260" t="s">
        <v>923</v>
      </c>
      <c r="B5" s="1260" t="s">
        <v>120</v>
      </c>
      <c r="C5" s="1280" t="s">
        <v>625</v>
      </c>
      <c r="D5" s="1284"/>
      <c r="E5" s="1284"/>
      <c r="F5" s="1284"/>
      <c r="G5" s="1284"/>
      <c r="H5" s="1284"/>
      <c r="I5" s="1284"/>
      <c r="J5" s="1284"/>
      <c r="K5" s="1285"/>
      <c r="L5" s="1282" t="s">
        <v>121</v>
      </c>
      <c r="M5" s="1282" t="s">
        <v>368</v>
      </c>
    </row>
    <row r="6" spans="1:13" ht="38.25" customHeight="1" thickTop="1">
      <c r="A6" s="1278"/>
      <c r="B6" s="1279"/>
      <c r="C6" s="1281"/>
      <c r="D6" s="144" t="s">
        <v>274</v>
      </c>
      <c r="E6" s="573" t="s">
        <v>272</v>
      </c>
      <c r="F6" s="573" t="s">
        <v>106</v>
      </c>
      <c r="G6" s="573" t="s">
        <v>104</v>
      </c>
      <c r="H6" s="573" t="s">
        <v>102</v>
      </c>
      <c r="I6" s="573" t="s">
        <v>100</v>
      </c>
      <c r="J6" s="573" t="s">
        <v>98</v>
      </c>
      <c r="K6" s="161" t="s">
        <v>743</v>
      </c>
      <c r="L6" s="1283"/>
      <c r="M6" s="1283"/>
    </row>
    <row r="7" spans="1:13" ht="13.5" customHeight="1" thickBot="1">
      <c r="A7" s="1273" t="s">
        <v>553</v>
      </c>
      <c r="B7" s="324" t="s">
        <v>358</v>
      </c>
      <c r="C7" s="509">
        <f t="shared" ref="C7:C38" si="0">SUM(D7:K7)</f>
        <v>358</v>
      </c>
      <c r="D7" s="510">
        <v>34</v>
      </c>
      <c r="E7" s="510">
        <v>41</v>
      </c>
      <c r="F7" s="510">
        <v>67</v>
      </c>
      <c r="G7" s="510">
        <v>109</v>
      </c>
      <c r="H7" s="510">
        <v>86</v>
      </c>
      <c r="I7" s="510">
        <v>18</v>
      </c>
      <c r="J7" s="510">
        <v>3</v>
      </c>
      <c r="K7" s="510">
        <v>0</v>
      </c>
      <c r="L7" s="146" t="s">
        <v>195</v>
      </c>
      <c r="M7" s="1173" t="s">
        <v>915</v>
      </c>
    </row>
    <row r="8" spans="1:13" ht="14.25" thickTop="1" thickBot="1">
      <c r="A8" s="1274"/>
      <c r="B8" s="323" t="s">
        <v>359</v>
      </c>
      <c r="C8" s="509">
        <f t="shared" si="0"/>
        <v>810</v>
      </c>
      <c r="D8" s="499">
        <v>32</v>
      </c>
      <c r="E8" s="499">
        <v>55</v>
      </c>
      <c r="F8" s="499">
        <v>138</v>
      </c>
      <c r="G8" s="499">
        <v>256</v>
      </c>
      <c r="H8" s="499">
        <v>262</v>
      </c>
      <c r="I8" s="499">
        <v>58</v>
      </c>
      <c r="J8" s="499">
        <v>9</v>
      </c>
      <c r="K8" s="499">
        <v>0</v>
      </c>
      <c r="L8" s="147" t="s">
        <v>197</v>
      </c>
      <c r="M8" s="1168"/>
    </row>
    <row r="9" spans="1:13" s="37" customFormat="1" ht="14.25" thickTop="1" thickBot="1">
      <c r="A9" s="1275"/>
      <c r="B9" s="323" t="s">
        <v>66</v>
      </c>
      <c r="C9" s="509">
        <f t="shared" si="0"/>
        <v>1168</v>
      </c>
      <c r="D9" s="498">
        <f t="shared" ref="D9:K9" si="1">SUM(D7:D8)</f>
        <v>66</v>
      </c>
      <c r="E9" s="498">
        <f t="shared" si="1"/>
        <v>96</v>
      </c>
      <c r="F9" s="498">
        <f t="shared" si="1"/>
        <v>205</v>
      </c>
      <c r="G9" s="498">
        <f t="shared" si="1"/>
        <v>365</v>
      </c>
      <c r="H9" s="498">
        <f t="shared" si="1"/>
        <v>348</v>
      </c>
      <c r="I9" s="498">
        <f t="shared" si="1"/>
        <v>76</v>
      </c>
      <c r="J9" s="498">
        <f t="shared" si="1"/>
        <v>12</v>
      </c>
      <c r="K9" s="498">
        <f t="shared" si="1"/>
        <v>0</v>
      </c>
      <c r="L9" s="147" t="s">
        <v>245</v>
      </c>
      <c r="M9" s="1168"/>
    </row>
    <row r="10" spans="1:13" ht="14.25" thickTop="1" thickBot="1">
      <c r="A10" s="1266" t="s">
        <v>360</v>
      </c>
      <c r="B10" s="325" t="s">
        <v>358</v>
      </c>
      <c r="C10" s="511">
        <f t="shared" si="0"/>
        <v>1955</v>
      </c>
      <c r="D10" s="512">
        <v>53</v>
      </c>
      <c r="E10" s="512">
        <v>125</v>
      </c>
      <c r="F10" s="512">
        <v>289</v>
      </c>
      <c r="G10" s="512">
        <v>441</v>
      </c>
      <c r="H10" s="512">
        <v>573</v>
      </c>
      <c r="I10" s="512">
        <v>431</v>
      </c>
      <c r="J10" s="512">
        <v>43</v>
      </c>
      <c r="K10" s="512">
        <v>0</v>
      </c>
      <c r="L10" s="148" t="s">
        <v>195</v>
      </c>
      <c r="M10" s="1175" t="s">
        <v>361</v>
      </c>
    </row>
    <row r="11" spans="1:13" ht="14.25" thickTop="1" thickBot="1">
      <c r="A11" s="1267"/>
      <c r="B11" s="325" t="s">
        <v>359</v>
      </c>
      <c r="C11" s="511">
        <f t="shared" si="0"/>
        <v>8011</v>
      </c>
      <c r="D11" s="512">
        <v>196</v>
      </c>
      <c r="E11" s="512">
        <v>422</v>
      </c>
      <c r="F11" s="512">
        <v>1198</v>
      </c>
      <c r="G11" s="512">
        <v>2493</v>
      </c>
      <c r="H11" s="512">
        <v>2750</v>
      </c>
      <c r="I11" s="512">
        <v>908</v>
      </c>
      <c r="J11" s="512">
        <v>44</v>
      </c>
      <c r="K11" s="512">
        <v>0</v>
      </c>
      <c r="L11" s="148" t="s">
        <v>197</v>
      </c>
      <c r="M11" s="1175"/>
    </row>
    <row r="12" spans="1:13" s="37" customFormat="1" ht="14.25" thickTop="1" thickBot="1">
      <c r="A12" s="1276"/>
      <c r="B12" s="325" t="s">
        <v>66</v>
      </c>
      <c r="C12" s="511">
        <f t="shared" si="0"/>
        <v>9966</v>
      </c>
      <c r="D12" s="513">
        <f t="shared" ref="D12:K12" si="2">SUM(D10:D11)</f>
        <v>249</v>
      </c>
      <c r="E12" s="513">
        <f t="shared" si="2"/>
        <v>547</v>
      </c>
      <c r="F12" s="513">
        <f t="shared" si="2"/>
        <v>1487</v>
      </c>
      <c r="G12" s="513">
        <f t="shared" si="2"/>
        <v>2934</v>
      </c>
      <c r="H12" s="513">
        <f t="shared" si="2"/>
        <v>3323</v>
      </c>
      <c r="I12" s="513">
        <f t="shared" si="2"/>
        <v>1339</v>
      </c>
      <c r="J12" s="513">
        <f t="shared" si="2"/>
        <v>87</v>
      </c>
      <c r="K12" s="513">
        <f t="shared" si="2"/>
        <v>0</v>
      </c>
      <c r="L12" s="148" t="s">
        <v>245</v>
      </c>
      <c r="M12" s="1175"/>
    </row>
    <row r="13" spans="1:13" ht="13.5" customHeight="1" thickTop="1" thickBot="1">
      <c r="A13" s="1277" t="s">
        <v>554</v>
      </c>
      <c r="B13" s="323" t="s">
        <v>358</v>
      </c>
      <c r="C13" s="509">
        <f t="shared" si="0"/>
        <v>2187</v>
      </c>
      <c r="D13" s="499">
        <v>47</v>
      </c>
      <c r="E13" s="499">
        <v>76</v>
      </c>
      <c r="F13" s="499">
        <v>251</v>
      </c>
      <c r="G13" s="499">
        <v>491</v>
      </c>
      <c r="H13" s="499">
        <v>628</v>
      </c>
      <c r="I13" s="499">
        <v>538</v>
      </c>
      <c r="J13" s="499">
        <v>156</v>
      </c>
      <c r="K13" s="499">
        <v>0</v>
      </c>
      <c r="L13" s="147" t="s">
        <v>195</v>
      </c>
      <c r="M13" s="1168" t="s">
        <v>548</v>
      </c>
    </row>
    <row r="14" spans="1:13" ht="14.25" thickTop="1" thickBot="1">
      <c r="A14" s="1274"/>
      <c r="B14" s="323" t="s">
        <v>359</v>
      </c>
      <c r="C14" s="509">
        <f t="shared" si="0"/>
        <v>6612</v>
      </c>
      <c r="D14" s="499">
        <v>156</v>
      </c>
      <c r="E14" s="499">
        <v>336</v>
      </c>
      <c r="F14" s="499">
        <v>836</v>
      </c>
      <c r="G14" s="499">
        <v>1825</v>
      </c>
      <c r="H14" s="499">
        <v>2267</v>
      </c>
      <c r="I14" s="499">
        <v>1036</v>
      </c>
      <c r="J14" s="499">
        <v>154</v>
      </c>
      <c r="K14" s="499">
        <v>2</v>
      </c>
      <c r="L14" s="147" t="s">
        <v>197</v>
      </c>
      <c r="M14" s="1168"/>
    </row>
    <row r="15" spans="1:13" s="37" customFormat="1" ht="14.25" thickTop="1" thickBot="1">
      <c r="A15" s="1275"/>
      <c r="B15" s="323" t="s">
        <v>66</v>
      </c>
      <c r="C15" s="509">
        <f t="shared" si="0"/>
        <v>8799</v>
      </c>
      <c r="D15" s="498">
        <f t="shared" ref="D15:K15" si="3">SUM(D13:D14)</f>
        <v>203</v>
      </c>
      <c r="E15" s="498">
        <f t="shared" si="3"/>
        <v>412</v>
      </c>
      <c r="F15" s="498">
        <f t="shared" si="3"/>
        <v>1087</v>
      </c>
      <c r="G15" s="498">
        <f t="shared" si="3"/>
        <v>2316</v>
      </c>
      <c r="H15" s="498">
        <f t="shared" si="3"/>
        <v>2895</v>
      </c>
      <c r="I15" s="498">
        <f t="shared" si="3"/>
        <v>1574</v>
      </c>
      <c r="J15" s="498">
        <f t="shared" si="3"/>
        <v>310</v>
      </c>
      <c r="K15" s="498">
        <f t="shared" si="3"/>
        <v>2</v>
      </c>
      <c r="L15" s="147" t="s">
        <v>245</v>
      </c>
      <c r="M15" s="1168"/>
    </row>
    <row r="16" spans="1:13" ht="14.25" thickTop="1" thickBot="1">
      <c r="A16" s="1266" t="s">
        <v>362</v>
      </c>
      <c r="B16" s="325" t="s">
        <v>358</v>
      </c>
      <c r="C16" s="511">
        <f t="shared" si="0"/>
        <v>1184</v>
      </c>
      <c r="D16" s="512">
        <v>50</v>
      </c>
      <c r="E16" s="512">
        <v>70</v>
      </c>
      <c r="F16" s="512">
        <v>158</v>
      </c>
      <c r="G16" s="512">
        <v>240</v>
      </c>
      <c r="H16" s="512">
        <v>318</v>
      </c>
      <c r="I16" s="512">
        <v>274</v>
      </c>
      <c r="J16" s="512">
        <v>74</v>
      </c>
      <c r="K16" s="512">
        <v>0</v>
      </c>
      <c r="L16" s="148" t="s">
        <v>195</v>
      </c>
      <c r="M16" s="1175" t="s">
        <v>363</v>
      </c>
    </row>
    <row r="17" spans="1:13" ht="14.25" thickTop="1" thickBot="1">
      <c r="A17" s="1267"/>
      <c r="B17" s="325" t="s">
        <v>359</v>
      </c>
      <c r="C17" s="511">
        <f t="shared" si="0"/>
        <v>1513</v>
      </c>
      <c r="D17" s="512">
        <v>41</v>
      </c>
      <c r="E17" s="512">
        <v>73</v>
      </c>
      <c r="F17" s="512">
        <v>181</v>
      </c>
      <c r="G17" s="512">
        <v>393</v>
      </c>
      <c r="H17" s="512">
        <v>510</v>
      </c>
      <c r="I17" s="512">
        <v>266</v>
      </c>
      <c r="J17" s="512">
        <v>48</v>
      </c>
      <c r="K17" s="512">
        <v>1</v>
      </c>
      <c r="L17" s="148" t="s">
        <v>197</v>
      </c>
      <c r="M17" s="1175"/>
    </row>
    <row r="18" spans="1:13" s="37" customFormat="1" ht="14.25" thickTop="1" thickBot="1">
      <c r="A18" s="1276"/>
      <c r="B18" s="325" t="s">
        <v>66</v>
      </c>
      <c r="C18" s="511">
        <f t="shared" si="0"/>
        <v>2697</v>
      </c>
      <c r="D18" s="513">
        <f t="shared" ref="D18:K18" si="4">SUM(D16:D17)</f>
        <v>91</v>
      </c>
      <c r="E18" s="513">
        <f t="shared" si="4"/>
        <v>143</v>
      </c>
      <c r="F18" s="513">
        <f t="shared" si="4"/>
        <v>339</v>
      </c>
      <c r="G18" s="513">
        <f t="shared" si="4"/>
        <v>633</v>
      </c>
      <c r="H18" s="513">
        <f t="shared" si="4"/>
        <v>828</v>
      </c>
      <c r="I18" s="513">
        <f t="shared" si="4"/>
        <v>540</v>
      </c>
      <c r="J18" s="513">
        <f t="shared" si="4"/>
        <v>122</v>
      </c>
      <c r="K18" s="513">
        <f t="shared" si="4"/>
        <v>1</v>
      </c>
      <c r="L18" s="148" t="s">
        <v>245</v>
      </c>
      <c r="M18" s="1175"/>
    </row>
    <row r="19" spans="1:13" ht="13.5" customHeight="1" thickTop="1" thickBot="1">
      <c r="A19" s="1277" t="s">
        <v>555</v>
      </c>
      <c r="B19" s="323" t="s">
        <v>358</v>
      </c>
      <c r="C19" s="509">
        <f t="shared" si="0"/>
        <v>1789</v>
      </c>
      <c r="D19" s="499">
        <v>63</v>
      </c>
      <c r="E19" s="499">
        <v>58</v>
      </c>
      <c r="F19" s="499">
        <v>142</v>
      </c>
      <c r="G19" s="499">
        <v>294</v>
      </c>
      <c r="H19" s="499">
        <v>478</v>
      </c>
      <c r="I19" s="499">
        <v>589</v>
      </c>
      <c r="J19" s="499">
        <v>164</v>
      </c>
      <c r="K19" s="499">
        <v>1</v>
      </c>
      <c r="L19" s="147" t="s">
        <v>195</v>
      </c>
      <c r="M19" s="1168" t="s">
        <v>549</v>
      </c>
    </row>
    <row r="20" spans="1:13" ht="14.25" thickTop="1" thickBot="1">
      <c r="A20" s="1274"/>
      <c r="B20" s="323" t="s">
        <v>359</v>
      </c>
      <c r="C20" s="509">
        <f t="shared" si="0"/>
        <v>791</v>
      </c>
      <c r="D20" s="499">
        <v>14</v>
      </c>
      <c r="E20" s="499">
        <v>28</v>
      </c>
      <c r="F20" s="499">
        <v>81</v>
      </c>
      <c r="G20" s="499">
        <v>161</v>
      </c>
      <c r="H20" s="499">
        <v>242</v>
      </c>
      <c r="I20" s="499">
        <v>208</v>
      </c>
      <c r="J20" s="499">
        <v>57</v>
      </c>
      <c r="K20" s="499">
        <v>0</v>
      </c>
      <c r="L20" s="147" t="s">
        <v>197</v>
      </c>
      <c r="M20" s="1168"/>
    </row>
    <row r="21" spans="1:13" s="37" customFormat="1" ht="14.25" thickTop="1" thickBot="1">
      <c r="A21" s="1275"/>
      <c r="B21" s="323" t="s">
        <v>66</v>
      </c>
      <c r="C21" s="509">
        <f t="shared" si="0"/>
        <v>2580</v>
      </c>
      <c r="D21" s="498">
        <f t="shared" ref="D21:K21" si="5">SUM(D19:D20)</f>
        <v>77</v>
      </c>
      <c r="E21" s="498">
        <f t="shared" si="5"/>
        <v>86</v>
      </c>
      <c r="F21" s="498">
        <f t="shared" si="5"/>
        <v>223</v>
      </c>
      <c r="G21" s="498">
        <f t="shared" si="5"/>
        <v>455</v>
      </c>
      <c r="H21" s="498">
        <f t="shared" si="5"/>
        <v>720</v>
      </c>
      <c r="I21" s="498">
        <f t="shared" si="5"/>
        <v>797</v>
      </c>
      <c r="J21" s="498">
        <f t="shared" si="5"/>
        <v>221</v>
      </c>
      <c r="K21" s="498">
        <f t="shared" si="5"/>
        <v>1</v>
      </c>
      <c r="L21" s="147" t="s">
        <v>245</v>
      </c>
      <c r="M21" s="1168"/>
    </row>
    <row r="22" spans="1:13" ht="14.25" thickTop="1" thickBot="1">
      <c r="A22" s="1271" t="s">
        <v>563</v>
      </c>
      <c r="B22" s="325" t="s">
        <v>358</v>
      </c>
      <c r="C22" s="511">
        <f t="shared" si="0"/>
        <v>2</v>
      </c>
      <c r="D22" s="512">
        <v>0</v>
      </c>
      <c r="E22" s="512">
        <v>0</v>
      </c>
      <c r="F22" s="512">
        <v>1</v>
      </c>
      <c r="G22" s="512">
        <v>0</v>
      </c>
      <c r="H22" s="512">
        <v>0</v>
      </c>
      <c r="I22" s="512">
        <v>1</v>
      </c>
      <c r="J22" s="512">
        <v>0</v>
      </c>
      <c r="K22" s="512">
        <v>0</v>
      </c>
      <c r="L22" s="148" t="s">
        <v>195</v>
      </c>
      <c r="M22" s="1175" t="s">
        <v>559</v>
      </c>
    </row>
    <row r="23" spans="1:13" ht="14.25" thickTop="1" thickBot="1">
      <c r="A23" s="1271"/>
      <c r="B23" s="325" t="s">
        <v>359</v>
      </c>
      <c r="C23" s="511">
        <f t="shared" si="0"/>
        <v>8</v>
      </c>
      <c r="D23" s="512">
        <v>0</v>
      </c>
      <c r="E23" s="512">
        <v>1</v>
      </c>
      <c r="F23" s="512">
        <v>1</v>
      </c>
      <c r="G23" s="512">
        <v>3</v>
      </c>
      <c r="H23" s="512">
        <v>2</v>
      </c>
      <c r="I23" s="512">
        <v>0</v>
      </c>
      <c r="J23" s="512">
        <v>1</v>
      </c>
      <c r="K23" s="512">
        <v>0</v>
      </c>
      <c r="L23" s="148" t="s">
        <v>197</v>
      </c>
      <c r="M23" s="1175"/>
    </row>
    <row r="24" spans="1:13" s="37" customFormat="1" ht="14.25" thickTop="1" thickBot="1">
      <c r="A24" s="1271"/>
      <c r="B24" s="325" t="s">
        <v>66</v>
      </c>
      <c r="C24" s="511">
        <f t="shared" si="0"/>
        <v>10</v>
      </c>
      <c r="D24" s="513">
        <f t="shared" ref="D24:K24" si="6">SUM(D22:D23)</f>
        <v>0</v>
      </c>
      <c r="E24" s="513">
        <f t="shared" si="6"/>
        <v>1</v>
      </c>
      <c r="F24" s="513">
        <f t="shared" si="6"/>
        <v>2</v>
      </c>
      <c r="G24" s="513">
        <f t="shared" si="6"/>
        <v>3</v>
      </c>
      <c r="H24" s="513">
        <f t="shared" si="6"/>
        <v>2</v>
      </c>
      <c r="I24" s="513">
        <f t="shared" si="6"/>
        <v>1</v>
      </c>
      <c r="J24" s="513">
        <f t="shared" si="6"/>
        <v>1</v>
      </c>
      <c r="K24" s="513">
        <f t="shared" si="6"/>
        <v>0</v>
      </c>
      <c r="L24" s="148" t="s">
        <v>245</v>
      </c>
      <c r="M24" s="1175"/>
    </row>
    <row r="25" spans="1:13" ht="13.5" customHeight="1" thickTop="1" thickBot="1">
      <c r="A25" s="1277" t="s">
        <v>556</v>
      </c>
      <c r="B25" s="323" t="s">
        <v>358</v>
      </c>
      <c r="C25" s="509">
        <f t="shared" si="0"/>
        <v>16</v>
      </c>
      <c r="D25" s="499">
        <v>0</v>
      </c>
      <c r="E25" s="499">
        <v>3</v>
      </c>
      <c r="F25" s="499">
        <v>1</v>
      </c>
      <c r="G25" s="499">
        <v>2</v>
      </c>
      <c r="H25" s="499">
        <v>2</v>
      </c>
      <c r="I25" s="499">
        <v>5</v>
      </c>
      <c r="J25" s="499">
        <v>3</v>
      </c>
      <c r="K25" s="499">
        <v>0</v>
      </c>
      <c r="L25" s="147" t="s">
        <v>195</v>
      </c>
      <c r="M25" s="1168" t="s">
        <v>550</v>
      </c>
    </row>
    <row r="26" spans="1:13" ht="14.25" thickTop="1" thickBot="1">
      <c r="A26" s="1274"/>
      <c r="B26" s="323" t="s">
        <v>359</v>
      </c>
      <c r="C26" s="509">
        <f t="shared" si="0"/>
        <v>239</v>
      </c>
      <c r="D26" s="499">
        <v>8</v>
      </c>
      <c r="E26" s="499">
        <v>14</v>
      </c>
      <c r="F26" s="499">
        <v>35</v>
      </c>
      <c r="G26" s="499">
        <v>49</v>
      </c>
      <c r="H26" s="499">
        <v>89</v>
      </c>
      <c r="I26" s="499">
        <v>40</v>
      </c>
      <c r="J26" s="499">
        <v>4</v>
      </c>
      <c r="K26" s="499">
        <v>0</v>
      </c>
      <c r="L26" s="147" t="s">
        <v>197</v>
      </c>
      <c r="M26" s="1168"/>
    </row>
    <row r="27" spans="1:13" s="37" customFormat="1" ht="14.25" thickTop="1" thickBot="1">
      <c r="A27" s="1275"/>
      <c r="B27" s="323" t="s">
        <v>66</v>
      </c>
      <c r="C27" s="509">
        <f t="shared" si="0"/>
        <v>255</v>
      </c>
      <c r="D27" s="498">
        <f t="shared" ref="D27:K27" si="7">SUM(D25:D26)</f>
        <v>8</v>
      </c>
      <c r="E27" s="498">
        <f t="shared" si="7"/>
        <v>17</v>
      </c>
      <c r="F27" s="498">
        <f t="shared" si="7"/>
        <v>36</v>
      </c>
      <c r="G27" s="498">
        <f t="shared" si="7"/>
        <v>51</v>
      </c>
      <c r="H27" s="498">
        <f t="shared" si="7"/>
        <v>91</v>
      </c>
      <c r="I27" s="498">
        <f t="shared" si="7"/>
        <v>45</v>
      </c>
      <c r="J27" s="498">
        <f t="shared" si="7"/>
        <v>7</v>
      </c>
      <c r="K27" s="498">
        <f t="shared" si="7"/>
        <v>0</v>
      </c>
      <c r="L27" s="147" t="s">
        <v>245</v>
      </c>
      <c r="M27" s="1168"/>
    </row>
    <row r="28" spans="1:13" ht="14.25" customHeight="1" thickTop="1" thickBot="1">
      <c r="A28" s="1266" t="s">
        <v>564</v>
      </c>
      <c r="B28" s="325" t="s">
        <v>358</v>
      </c>
      <c r="C28" s="511">
        <f t="shared" si="0"/>
        <v>42</v>
      </c>
      <c r="D28" s="512">
        <v>1</v>
      </c>
      <c r="E28" s="512">
        <v>4</v>
      </c>
      <c r="F28" s="512">
        <v>8</v>
      </c>
      <c r="G28" s="512">
        <v>5</v>
      </c>
      <c r="H28" s="512">
        <v>11</v>
      </c>
      <c r="I28" s="512">
        <v>10</v>
      </c>
      <c r="J28" s="512">
        <v>3</v>
      </c>
      <c r="K28" s="512">
        <v>0</v>
      </c>
      <c r="L28" s="148" t="s">
        <v>195</v>
      </c>
      <c r="M28" s="1269" t="s">
        <v>560</v>
      </c>
    </row>
    <row r="29" spans="1:13" ht="14.25" thickTop="1" thickBot="1">
      <c r="A29" s="1267"/>
      <c r="B29" s="325" t="s">
        <v>359</v>
      </c>
      <c r="C29" s="511">
        <f t="shared" si="0"/>
        <v>251</v>
      </c>
      <c r="D29" s="512">
        <v>17</v>
      </c>
      <c r="E29" s="512">
        <v>21</v>
      </c>
      <c r="F29" s="512">
        <v>46</v>
      </c>
      <c r="G29" s="512">
        <v>59</v>
      </c>
      <c r="H29" s="512">
        <v>65</v>
      </c>
      <c r="I29" s="512">
        <v>35</v>
      </c>
      <c r="J29" s="512">
        <v>8</v>
      </c>
      <c r="K29" s="512">
        <v>0</v>
      </c>
      <c r="L29" s="148" t="s">
        <v>197</v>
      </c>
      <c r="M29" s="1269"/>
    </row>
    <row r="30" spans="1:13" s="37" customFormat="1" ht="14.25" thickTop="1" thickBot="1">
      <c r="A30" s="1268"/>
      <c r="B30" s="325" t="s">
        <v>66</v>
      </c>
      <c r="C30" s="511">
        <f t="shared" si="0"/>
        <v>293</v>
      </c>
      <c r="D30" s="513">
        <f t="shared" ref="D30:K30" si="8">SUM(D28:D29)</f>
        <v>18</v>
      </c>
      <c r="E30" s="513">
        <f t="shared" si="8"/>
        <v>25</v>
      </c>
      <c r="F30" s="513">
        <f t="shared" si="8"/>
        <v>54</v>
      </c>
      <c r="G30" s="513">
        <f t="shared" si="8"/>
        <v>64</v>
      </c>
      <c r="H30" s="513">
        <f t="shared" si="8"/>
        <v>76</v>
      </c>
      <c r="I30" s="513">
        <f t="shared" si="8"/>
        <v>45</v>
      </c>
      <c r="J30" s="513">
        <f t="shared" si="8"/>
        <v>11</v>
      </c>
      <c r="K30" s="513">
        <f t="shared" si="8"/>
        <v>0</v>
      </c>
      <c r="L30" s="148" t="s">
        <v>245</v>
      </c>
      <c r="M30" s="1269"/>
    </row>
    <row r="31" spans="1:13" ht="13.5" customHeight="1" thickTop="1" thickBot="1">
      <c r="A31" s="1297" t="s">
        <v>562</v>
      </c>
      <c r="B31" s="323" t="s">
        <v>358</v>
      </c>
      <c r="C31" s="509">
        <f t="shared" si="0"/>
        <v>47</v>
      </c>
      <c r="D31" s="499">
        <v>9</v>
      </c>
      <c r="E31" s="499">
        <v>8</v>
      </c>
      <c r="F31" s="499">
        <v>7</v>
      </c>
      <c r="G31" s="499">
        <v>12</v>
      </c>
      <c r="H31" s="499">
        <v>6</v>
      </c>
      <c r="I31" s="499">
        <v>2</v>
      </c>
      <c r="J31" s="499">
        <v>3</v>
      </c>
      <c r="K31" s="499">
        <v>0</v>
      </c>
      <c r="L31" s="147" t="s">
        <v>195</v>
      </c>
      <c r="M31" s="1292" t="s">
        <v>551</v>
      </c>
    </row>
    <row r="32" spans="1:13" ht="14.25" thickTop="1" thickBot="1">
      <c r="A32" s="1297"/>
      <c r="B32" s="323" t="s">
        <v>359</v>
      </c>
      <c r="C32" s="509">
        <f t="shared" si="0"/>
        <v>318</v>
      </c>
      <c r="D32" s="499">
        <v>16</v>
      </c>
      <c r="E32" s="499">
        <v>17</v>
      </c>
      <c r="F32" s="499">
        <v>46</v>
      </c>
      <c r="G32" s="499">
        <v>79</v>
      </c>
      <c r="H32" s="499">
        <v>91</v>
      </c>
      <c r="I32" s="499">
        <v>57</v>
      </c>
      <c r="J32" s="499">
        <v>11</v>
      </c>
      <c r="K32" s="499">
        <v>1</v>
      </c>
      <c r="L32" s="147" t="s">
        <v>197</v>
      </c>
      <c r="M32" s="1292"/>
    </row>
    <row r="33" spans="1:16" s="37" customFormat="1" ht="14.25" thickTop="1" thickBot="1">
      <c r="A33" s="1297"/>
      <c r="B33" s="323" t="s">
        <v>66</v>
      </c>
      <c r="C33" s="509">
        <f t="shared" si="0"/>
        <v>365</v>
      </c>
      <c r="D33" s="498">
        <f t="shared" ref="D33:K33" si="9">SUM(D31:D32)</f>
        <v>25</v>
      </c>
      <c r="E33" s="498">
        <f t="shared" si="9"/>
        <v>25</v>
      </c>
      <c r="F33" s="498">
        <f t="shared" si="9"/>
        <v>53</v>
      </c>
      <c r="G33" s="498">
        <f t="shared" si="9"/>
        <v>91</v>
      </c>
      <c r="H33" s="498">
        <f t="shared" si="9"/>
        <v>97</v>
      </c>
      <c r="I33" s="498">
        <f t="shared" si="9"/>
        <v>59</v>
      </c>
      <c r="J33" s="498">
        <f t="shared" si="9"/>
        <v>14</v>
      </c>
      <c r="K33" s="498">
        <f t="shared" si="9"/>
        <v>1</v>
      </c>
      <c r="L33" s="147" t="s">
        <v>245</v>
      </c>
      <c r="M33" s="1292"/>
    </row>
    <row r="34" spans="1:16" ht="14.25" thickTop="1" thickBot="1">
      <c r="A34" s="1298" t="s">
        <v>918</v>
      </c>
      <c r="B34" s="325" t="s">
        <v>358</v>
      </c>
      <c r="C34" s="511">
        <f t="shared" si="0"/>
        <v>16</v>
      </c>
      <c r="D34" s="512">
        <v>4</v>
      </c>
      <c r="E34" s="512">
        <v>0</v>
      </c>
      <c r="F34" s="512">
        <v>0</v>
      </c>
      <c r="G34" s="512">
        <v>4</v>
      </c>
      <c r="H34" s="512">
        <v>4</v>
      </c>
      <c r="I34" s="512">
        <v>3</v>
      </c>
      <c r="J34" s="512">
        <v>1</v>
      </c>
      <c r="K34" s="512">
        <v>0</v>
      </c>
      <c r="L34" s="148" t="s">
        <v>195</v>
      </c>
      <c r="M34" s="1269" t="s">
        <v>552</v>
      </c>
    </row>
    <row r="35" spans="1:16" ht="14.25" thickTop="1" thickBot="1">
      <c r="A35" s="1298"/>
      <c r="B35" s="325" t="s">
        <v>359</v>
      </c>
      <c r="C35" s="511">
        <f t="shared" si="0"/>
        <v>32</v>
      </c>
      <c r="D35" s="512">
        <v>0</v>
      </c>
      <c r="E35" s="512">
        <v>1</v>
      </c>
      <c r="F35" s="512">
        <v>6</v>
      </c>
      <c r="G35" s="512">
        <v>5</v>
      </c>
      <c r="H35" s="512">
        <v>14</v>
      </c>
      <c r="I35" s="512">
        <v>5</v>
      </c>
      <c r="J35" s="512">
        <v>1</v>
      </c>
      <c r="K35" s="512">
        <v>0</v>
      </c>
      <c r="L35" s="148" t="s">
        <v>197</v>
      </c>
      <c r="M35" s="1269"/>
    </row>
    <row r="36" spans="1:16" s="37" customFormat="1" ht="13.5" thickTop="1">
      <c r="A36" s="1299"/>
      <c r="B36" s="326" t="s">
        <v>66</v>
      </c>
      <c r="C36" s="514">
        <f t="shared" si="0"/>
        <v>48</v>
      </c>
      <c r="D36" s="515">
        <f t="shared" ref="D36:K36" si="10">SUM(D34:D35)</f>
        <v>4</v>
      </c>
      <c r="E36" s="515">
        <f t="shared" si="10"/>
        <v>1</v>
      </c>
      <c r="F36" s="515">
        <f t="shared" si="10"/>
        <v>6</v>
      </c>
      <c r="G36" s="515">
        <f t="shared" si="10"/>
        <v>9</v>
      </c>
      <c r="H36" s="515">
        <f t="shared" si="10"/>
        <v>18</v>
      </c>
      <c r="I36" s="515">
        <f t="shared" si="10"/>
        <v>8</v>
      </c>
      <c r="J36" s="515">
        <f t="shared" si="10"/>
        <v>2</v>
      </c>
      <c r="K36" s="515">
        <f t="shared" si="10"/>
        <v>0</v>
      </c>
      <c r="L36" s="149" t="s">
        <v>245</v>
      </c>
      <c r="M36" s="1293"/>
    </row>
    <row r="37" spans="1:16" ht="13.5" customHeight="1" thickBot="1">
      <c r="A37" s="1294" t="s">
        <v>919</v>
      </c>
      <c r="B37" s="324" t="s">
        <v>358</v>
      </c>
      <c r="C37" s="516">
        <f t="shared" si="0"/>
        <v>7596</v>
      </c>
      <c r="D37" s="517">
        <f t="shared" ref="D37:K39" si="11">SUM(D7+D10+D13+D16+D19+D22+D25+D28+D31+D34)</f>
        <v>261</v>
      </c>
      <c r="E37" s="517">
        <f t="shared" si="11"/>
        <v>385</v>
      </c>
      <c r="F37" s="517">
        <f t="shared" si="11"/>
        <v>924</v>
      </c>
      <c r="G37" s="517">
        <f t="shared" si="11"/>
        <v>1598</v>
      </c>
      <c r="H37" s="517">
        <f t="shared" si="11"/>
        <v>2106</v>
      </c>
      <c r="I37" s="517">
        <f t="shared" si="11"/>
        <v>1871</v>
      </c>
      <c r="J37" s="517">
        <f t="shared" si="11"/>
        <v>450</v>
      </c>
      <c r="K37" s="517">
        <f>SUM(K7+K10+K13+K16+K19+K22+K25+K28+K31+K34)</f>
        <v>1</v>
      </c>
      <c r="L37" s="146" t="s">
        <v>195</v>
      </c>
      <c r="M37" s="1287" t="s">
        <v>364</v>
      </c>
    </row>
    <row r="38" spans="1:16" ht="14.25" thickTop="1" thickBot="1">
      <c r="A38" s="1295"/>
      <c r="B38" s="323" t="s">
        <v>359</v>
      </c>
      <c r="C38" s="509">
        <f t="shared" si="0"/>
        <v>18585</v>
      </c>
      <c r="D38" s="518">
        <f t="shared" si="11"/>
        <v>480</v>
      </c>
      <c r="E38" s="518">
        <f t="shared" si="11"/>
        <v>968</v>
      </c>
      <c r="F38" s="518">
        <f t="shared" si="11"/>
        <v>2568</v>
      </c>
      <c r="G38" s="518">
        <f t="shared" si="11"/>
        <v>5323</v>
      </c>
      <c r="H38" s="518">
        <f t="shared" si="11"/>
        <v>6292</v>
      </c>
      <c r="I38" s="518">
        <f t="shared" si="11"/>
        <v>2613</v>
      </c>
      <c r="J38" s="518">
        <f t="shared" si="11"/>
        <v>337</v>
      </c>
      <c r="K38" s="518">
        <f t="shared" si="11"/>
        <v>4</v>
      </c>
      <c r="L38" s="147" t="s">
        <v>197</v>
      </c>
      <c r="M38" s="1288"/>
    </row>
    <row r="39" spans="1:16" s="37" customFormat="1" ht="13.5" thickTop="1">
      <c r="A39" s="1295"/>
      <c r="B39" s="503" t="s">
        <v>66</v>
      </c>
      <c r="C39" s="500">
        <f>SUM(C37:C38)</f>
        <v>26181</v>
      </c>
      <c r="D39" s="519">
        <f t="shared" si="11"/>
        <v>741</v>
      </c>
      <c r="E39" s="519">
        <f t="shared" si="11"/>
        <v>1353</v>
      </c>
      <c r="F39" s="519">
        <f t="shared" si="11"/>
        <v>3492</v>
      </c>
      <c r="G39" s="519">
        <f t="shared" si="11"/>
        <v>6921</v>
      </c>
      <c r="H39" s="519">
        <f t="shared" si="11"/>
        <v>8398</v>
      </c>
      <c r="I39" s="519">
        <f t="shared" si="11"/>
        <v>4484</v>
      </c>
      <c r="J39" s="519">
        <f t="shared" si="11"/>
        <v>787</v>
      </c>
      <c r="K39" s="519">
        <f t="shared" si="11"/>
        <v>5</v>
      </c>
      <c r="L39" s="504" t="s">
        <v>245</v>
      </c>
      <c r="M39" s="1288"/>
    </row>
    <row r="40" spans="1:16" ht="13.5" thickBot="1">
      <c r="A40" s="1270" t="s">
        <v>561</v>
      </c>
      <c r="B40" s="505" t="s">
        <v>358</v>
      </c>
      <c r="C40" s="511">
        <f>SUM(D40:K40)</f>
        <v>342</v>
      </c>
      <c r="D40" s="520">
        <v>71</v>
      </c>
      <c r="E40" s="520">
        <v>33</v>
      </c>
      <c r="F40" s="520">
        <v>39</v>
      </c>
      <c r="G40" s="520">
        <v>51</v>
      </c>
      <c r="H40" s="520">
        <v>58</v>
      </c>
      <c r="I40" s="520">
        <v>55</v>
      </c>
      <c r="J40" s="520">
        <v>33</v>
      </c>
      <c r="K40" s="520">
        <v>2</v>
      </c>
      <c r="L40" s="506" t="s">
        <v>195</v>
      </c>
      <c r="M40" s="1289" t="s">
        <v>557</v>
      </c>
    </row>
    <row r="41" spans="1:16" ht="14.25" thickTop="1" thickBot="1">
      <c r="A41" s="1271"/>
      <c r="B41" s="325" t="s">
        <v>359</v>
      </c>
      <c r="C41" s="513">
        <f>SUM(D41:K41)</f>
        <v>293</v>
      </c>
      <c r="D41" s="512">
        <v>10</v>
      </c>
      <c r="E41" s="512">
        <v>17</v>
      </c>
      <c r="F41" s="512">
        <v>28</v>
      </c>
      <c r="G41" s="512">
        <v>66</v>
      </c>
      <c r="H41" s="512">
        <v>72</v>
      </c>
      <c r="I41" s="512">
        <v>74</v>
      </c>
      <c r="J41" s="512">
        <v>25</v>
      </c>
      <c r="K41" s="512">
        <v>1</v>
      </c>
      <c r="L41" s="148" t="s">
        <v>197</v>
      </c>
      <c r="M41" s="1269"/>
    </row>
    <row r="42" spans="1:16" s="37" customFormat="1" ht="13.5" thickTop="1">
      <c r="A42" s="1272"/>
      <c r="B42" s="507" t="s">
        <v>66</v>
      </c>
      <c r="C42" s="521">
        <f>SUM(D42:K42)</f>
        <v>635</v>
      </c>
      <c r="D42" s="521">
        <f t="shared" ref="D42:K42" si="12">SUM(D40:D41)</f>
        <v>81</v>
      </c>
      <c r="E42" s="521">
        <f t="shared" si="12"/>
        <v>50</v>
      </c>
      <c r="F42" s="521">
        <f t="shared" si="12"/>
        <v>67</v>
      </c>
      <c r="G42" s="521">
        <f t="shared" si="12"/>
        <v>117</v>
      </c>
      <c r="H42" s="521">
        <f t="shared" si="12"/>
        <v>130</v>
      </c>
      <c r="I42" s="521">
        <f t="shared" si="12"/>
        <v>129</v>
      </c>
      <c r="J42" s="521">
        <f t="shared" si="12"/>
        <v>58</v>
      </c>
      <c r="K42" s="521">
        <f t="shared" si="12"/>
        <v>3</v>
      </c>
      <c r="L42" s="508" t="s">
        <v>245</v>
      </c>
      <c r="M42" s="1290"/>
    </row>
    <row r="43" spans="1:16" ht="13.5" customHeight="1" thickBot="1">
      <c r="A43" s="1294" t="s">
        <v>425</v>
      </c>
      <c r="B43" s="324" t="s">
        <v>358</v>
      </c>
      <c r="C43" s="509">
        <f t="shared" ref="C43:J43" si="13">SUM(C37+C40)</f>
        <v>7938</v>
      </c>
      <c r="D43" s="517">
        <f t="shared" si="13"/>
        <v>332</v>
      </c>
      <c r="E43" s="517">
        <f t="shared" si="13"/>
        <v>418</v>
      </c>
      <c r="F43" s="517">
        <f t="shared" si="13"/>
        <v>963</v>
      </c>
      <c r="G43" s="517">
        <f t="shared" si="13"/>
        <v>1649</v>
      </c>
      <c r="H43" s="517">
        <f t="shared" si="13"/>
        <v>2164</v>
      </c>
      <c r="I43" s="517">
        <f t="shared" si="13"/>
        <v>1926</v>
      </c>
      <c r="J43" s="517">
        <f t="shared" si="13"/>
        <v>483</v>
      </c>
      <c r="K43" s="517">
        <f>SUM(K37+K40)</f>
        <v>3</v>
      </c>
      <c r="L43" s="146" t="s">
        <v>195</v>
      </c>
      <c r="M43" s="1287" t="s">
        <v>739</v>
      </c>
    </row>
    <row r="44" spans="1:16" ht="14.25" thickTop="1" thickBot="1">
      <c r="A44" s="1295"/>
      <c r="B44" s="323" t="s">
        <v>359</v>
      </c>
      <c r="C44" s="498">
        <f>SUM(C38+C41)</f>
        <v>18878</v>
      </c>
      <c r="D44" s="518">
        <f t="shared" ref="D44:J44" si="14">SUM(D38+D41)</f>
        <v>490</v>
      </c>
      <c r="E44" s="518">
        <f t="shared" si="14"/>
        <v>985</v>
      </c>
      <c r="F44" s="518">
        <f t="shared" si="14"/>
        <v>2596</v>
      </c>
      <c r="G44" s="518">
        <f t="shared" si="14"/>
        <v>5389</v>
      </c>
      <c r="H44" s="518">
        <f t="shared" si="14"/>
        <v>6364</v>
      </c>
      <c r="I44" s="518">
        <f t="shared" si="14"/>
        <v>2687</v>
      </c>
      <c r="J44" s="518">
        <f t="shared" si="14"/>
        <v>362</v>
      </c>
      <c r="K44" s="518">
        <f>SUM(K38+K41)</f>
        <v>5</v>
      </c>
      <c r="L44" s="147" t="s">
        <v>197</v>
      </c>
      <c r="M44" s="1288"/>
    </row>
    <row r="45" spans="1:16" s="37" customFormat="1" ht="13.5" thickTop="1">
      <c r="A45" s="1296"/>
      <c r="B45" s="327" t="s">
        <v>66</v>
      </c>
      <c r="C45" s="522">
        <f>SUM(C39+C42)</f>
        <v>26816</v>
      </c>
      <c r="D45" s="523">
        <f t="shared" ref="D45:J45" si="15">SUM(D39+D42)</f>
        <v>822</v>
      </c>
      <c r="E45" s="523">
        <f t="shared" si="15"/>
        <v>1403</v>
      </c>
      <c r="F45" s="523">
        <f t="shared" si="15"/>
        <v>3559</v>
      </c>
      <c r="G45" s="523">
        <f t="shared" si="15"/>
        <v>7038</v>
      </c>
      <c r="H45" s="523">
        <f t="shared" si="15"/>
        <v>8528</v>
      </c>
      <c r="I45" s="523">
        <f t="shared" si="15"/>
        <v>4613</v>
      </c>
      <c r="J45" s="523">
        <f t="shared" si="15"/>
        <v>845</v>
      </c>
      <c r="K45" s="523">
        <f>SUM(K39+K42)</f>
        <v>8</v>
      </c>
      <c r="L45" s="150" t="s">
        <v>245</v>
      </c>
      <c r="M45" s="1291"/>
    </row>
    <row r="46" spans="1:16">
      <c r="A46" s="1286" t="s">
        <v>924</v>
      </c>
      <c r="B46" s="1286"/>
      <c r="C46" s="1286"/>
      <c r="D46" s="1286"/>
      <c r="E46" s="1286"/>
      <c r="F46" s="1286"/>
      <c r="G46" s="1286"/>
      <c r="H46" s="1286"/>
      <c r="I46" s="1286"/>
      <c r="L46" s="102"/>
      <c r="M46" s="260" t="s">
        <v>558</v>
      </c>
      <c r="N46" s="260"/>
      <c r="O46" s="260"/>
      <c r="P46" s="260"/>
    </row>
    <row r="47" spans="1:16">
      <c r="B47" s="102"/>
      <c r="L47" s="102"/>
    </row>
    <row r="48" spans="1:16">
      <c r="B48" s="102"/>
      <c r="L48" s="102"/>
    </row>
    <row r="49" spans="2:13">
      <c r="B49" s="102"/>
      <c r="L49" s="102"/>
      <c r="M49" s="40"/>
    </row>
    <row r="50" spans="2:13">
      <c r="B50" s="102"/>
      <c r="L50" s="102"/>
      <c r="M50" s="40"/>
    </row>
    <row r="51" spans="2:13">
      <c r="B51" s="102"/>
      <c r="L51" s="102"/>
      <c r="M51" s="40"/>
    </row>
    <row r="52" spans="2:13">
      <c r="B52" s="102"/>
      <c r="L52" s="102"/>
      <c r="M52" s="40"/>
    </row>
    <row r="53" spans="2:13">
      <c r="B53" s="102"/>
      <c r="L53" s="102"/>
      <c r="M53" s="40"/>
    </row>
    <row r="54" spans="2:13">
      <c r="B54" s="102"/>
      <c r="L54" s="102"/>
      <c r="M54" s="40"/>
    </row>
    <row r="55" spans="2:13">
      <c r="B55" s="102"/>
      <c r="L55" s="102"/>
      <c r="M55" s="40"/>
    </row>
    <row r="56" spans="2:13">
      <c r="B56" s="102"/>
      <c r="L56" s="102"/>
      <c r="M56" s="40"/>
    </row>
    <row r="57" spans="2:13">
      <c r="B57" s="102"/>
      <c r="L57" s="102"/>
      <c r="M57" s="40"/>
    </row>
    <row r="58" spans="2:13">
      <c r="B58" s="102"/>
      <c r="L58" s="102"/>
      <c r="M58" s="40"/>
    </row>
    <row r="59" spans="2:13">
      <c r="B59" s="102"/>
      <c r="L59" s="102"/>
      <c r="M59" s="40"/>
    </row>
    <row r="60" spans="2:13">
      <c r="B60" s="102"/>
      <c r="L60" s="102"/>
      <c r="M60" s="40"/>
    </row>
    <row r="61" spans="2:13">
      <c r="B61" s="102"/>
      <c r="L61" s="102"/>
      <c r="M61" s="40"/>
    </row>
    <row r="62" spans="2:13">
      <c r="B62" s="102"/>
      <c r="L62" s="102"/>
      <c r="M62" s="40"/>
    </row>
    <row r="63" spans="2:13">
      <c r="B63" s="102"/>
      <c r="L63" s="102"/>
      <c r="M63" s="40"/>
    </row>
    <row r="64" spans="2:13">
      <c r="B64" s="102"/>
      <c r="L64" s="102"/>
      <c r="M64" s="40"/>
    </row>
    <row r="65" spans="1:13">
      <c r="A65" s="40"/>
      <c r="B65" s="102"/>
      <c r="L65" s="102"/>
      <c r="M65" s="40"/>
    </row>
    <row r="66" spans="1:13">
      <c r="A66" s="40"/>
      <c r="B66" s="102"/>
      <c r="L66" s="102"/>
      <c r="M66" s="40"/>
    </row>
    <row r="67" spans="1:13">
      <c r="A67" s="40"/>
      <c r="B67" s="102"/>
      <c r="L67" s="102"/>
      <c r="M67" s="40"/>
    </row>
    <row r="68" spans="1:13">
      <c r="A68" s="40"/>
      <c r="B68" s="102"/>
      <c r="L68" s="102"/>
      <c r="M68" s="40"/>
    </row>
    <row r="69" spans="1:13">
      <c r="A69" s="40"/>
      <c r="B69" s="102"/>
      <c r="L69" s="102"/>
      <c r="M69" s="40"/>
    </row>
    <row r="70" spans="1:13">
      <c r="A70" s="40"/>
      <c r="B70" s="102"/>
      <c r="L70" s="102"/>
      <c r="M70" s="40"/>
    </row>
    <row r="71" spans="1:13">
      <c r="A71" s="40"/>
      <c r="B71" s="102"/>
      <c r="L71" s="102"/>
      <c r="M71" s="40"/>
    </row>
    <row r="72" spans="1:13">
      <c r="A72" s="40"/>
      <c r="B72" s="102"/>
      <c r="L72" s="102"/>
      <c r="M72" s="40"/>
    </row>
    <row r="73" spans="1:13">
      <c r="A73" s="40"/>
      <c r="B73" s="102"/>
      <c r="L73" s="102"/>
      <c r="M73" s="40"/>
    </row>
    <row r="74" spans="1:13">
      <c r="A74" s="40"/>
      <c r="B74" s="102"/>
      <c r="L74" s="102"/>
      <c r="M74" s="40"/>
    </row>
    <row r="75" spans="1:13">
      <c r="A75" s="40"/>
      <c r="B75" s="102"/>
      <c r="L75" s="102"/>
      <c r="M75" s="40"/>
    </row>
    <row r="76" spans="1:13">
      <c r="A76" s="40"/>
      <c r="B76" s="102"/>
      <c r="L76" s="102"/>
      <c r="M76" s="40"/>
    </row>
    <row r="77" spans="1:13">
      <c r="A77" s="40"/>
      <c r="B77" s="102"/>
      <c r="L77" s="102"/>
      <c r="M77" s="40"/>
    </row>
    <row r="78" spans="1:13">
      <c r="A78" s="40"/>
      <c r="B78" s="102"/>
      <c r="L78" s="102"/>
      <c r="M78" s="40"/>
    </row>
    <row r="79" spans="1:13">
      <c r="A79" s="40"/>
      <c r="B79" s="102"/>
      <c r="L79" s="102"/>
      <c r="M79" s="40"/>
    </row>
    <row r="80" spans="1:13">
      <c r="A80" s="40"/>
      <c r="B80" s="102"/>
      <c r="L80" s="102"/>
      <c r="M80" s="40"/>
    </row>
    <row r="81" spans="1:13">
      <c r="A81" s="40"/>
      <c r="B81" s="102"/>
      <c r="L81" s="102"/>
      <c r="M81" s="40"/>
    </row>
    <row r="82" spans="1:13">
      <c r="A82" s="40"/>
      <c r="B82" s="102"/>
      <c r="L82" s="102"/>
      <c r="M82" s="40"/>
    </row>
    <row r="83" spans="1:13">
      <c r="A83" s="40"/>
      <c r="B83" s="102"/>
      <c r="L83" s="102"/>
      <c r="M83" s="40"/>
    </row>
    <row r="84" spans="1:13">
      <c r="A84" s="40"/>
      <c r="B84" s="102"/>
      <c r="L84" s="102"/>
      <c r="M84" s="40"/>
    </row>
    <row r="85" spans="1:13">
      <c r="A85" s="40"/>
      <c r="B85" s="102"/>
      <c r="L85" s="102"/>
      <c r="M85" s="40"/>
    </row>
    <row r="86" spans="1:13">
      <c r="A86" s="40"/>
      <c r="B86" s="102"/>
      <c r="L86" s="102"/>
      <c r="M86" s="40"/>
    </row>
    <row r="87" spans="1:13">
      <c r="A87" s="40"/>
      <c r="B87" s="102"/>
      <c r="L87" s="102"/>
      <c r="M87" s="40"/>
    </row>
    <row r="88" spans="1:13">
      <c r="A88" s="40"/>
      <c r="B88" s="102"/>
      <c r="L88" s="102"/>
      <c r="M88" s="40"/>
    </row>
    <row r="89" spans="1:13">
      <c r="A89" s="40"/>
      <c r="B89" s="102"/>
      <c r="L89" s="102"/>
      <c r="M89" s="40"/>
    </row>
    <row r="90" spans="1:13">
      <c r="A90" s="40"/>
      <c r="B90" s="102"/>
      <c r="L90" s="102"/>
      <c r="M90" s="40"/>
    </row>
    <row r="91" spans="1:13">
      <c r="A91" s="40"/>
      <c r="B91" s="102"/>
      <c r="L91" s="102"/>
      <c r="M91" s="40"/>
    </row>
    <row r="92" spans="1:13">
      <c r="A92" s="40"/>
      <c r="B92" s="102"/>
      <c r="L92" s="102"/>
      <c r="M92" s="40"/>
    </row>
    <row r="93" spans="1:13">
      <c r="A93" s="40"/>
      <c r="B93" s="102"/>
      <c r="L93" s="102"/>
      <c r="M93" s="40"/>
    </row>
    <row r="94" spans="1:13">
      <c r="A94" s="40"/>
      <c r="B94" s="102"/>
      <c r="L94" s="102"/>
      <c r="M94" s="40"/>
    </row>
    <row r="95" spans="1:13">
      <c r="A95" s="40"/>
      <c r="B95" s="102"/>
      <c r="L95" s="102"/>
      <c r="M95" s="40"/>
    </row>
    <row r="96" spans="1:13">
      <c r="A96" s="40"/>
      <c r="B96" s="102"/>
      <c r="L96" s="102"/>
      <c r="M96" s="40"/>
    </row>
    <row r="97" spans="1:13">
      <c r="A97" s="40"/>
      <c r="B97" s="102"/>
      <c r="L97" s="102"/>
      <c r="M97" s="40"/>
    </row>
    <row r="98" spans="1:13">
      <c r="A98" s="40"/>
      <c r="B98" s="102"/>
      <c r="L98" s="102"/>
      <c r="M98" s="40"/>
    </row>
    <row r="99" spans="1:13">
      <c r="A99" s="40"/>
      <c r="B99" s="102"/>
      <c r="L99" s="102"/>
      <c r="M99" s="40"/>
    </row>
    <row r="100" spans="1:13">
      <c r="A100" s="40"/>
      <c r="B100" s="102"/>
      <c r="L100" s="102"/>
      <c r="M100" s="40"/>
    </row>
    <row r="101" spans="1:13">
      <c r="A101" s="40"/>
      <c r="B101" s="102"/>
      <c r="L101" s="102"/>
      <c r="M101" s="40"/>
    </row>
    <row r="102" spans="1:13">
      <c r="A102" s="40"/>
      <c r="B102" s="102"/>
      <c r="L102" s="102"/>
      <c r="M102" s="40"/>
    </row>
    <row r="103" spans="1:13">
      <c r="A103" s="40"/>
      <c r="B103" s="102"/>
      <c r="L103" s="102"/>
      <c r="M103" s="40"/>
    </row>
    <row r="104" spans="1:13">
      <c r="A104" s="40"/>
      <c r="B104" s="102"/>
      <c r="L104" s="102"/>
      <c r="M104" s="40"/>
    </row>
    <row r="105" spans="1:13">
      <c r="A105" s="40"/>
      <c r="B105" s="102"/>
      <c r="L105" s="102"/>
      <c r="M105" s="40"/>
    </row>
    <row r="106" spans="1:13">
      <c r="A106" s="40"/>
      <c r="B106" s="102"/>
      <c r="L106" s="102"/>
      <c r="M106" s="40"/>
    </row>
    <row r="107" spans="1:13">
      <c r="A107" s="40"/>
      <c r="B107" s="102"/>
      <c r="L107" s="102"/>
      <c r="M107" s="40"/>
    </row>
    <row r="108" spans="1:13">
      <c r="A108" s="40"/>
      <c r="B108" s="102"/>
      <c r="L108" s="102"/>
      <c r="M108" s="40"/>
    </row>
    <row r="109" spans="1:13">
      <c r="A109" s="40"/>
      <c r="B109" s="102"/>
      <c r="L109" s="102"/>
      <c r="M109" s="40"/>
    </row>
    <row r="110" spans="1:13">
      <c r="A110" s="40"/>
      <c r="B110" s="102"/>
      <c r="L110" s="102"/>
      <c r="M110" s="40"/>
    </row>
    <row r="111" spans="1:13">
      <c r="A111" s="40"/>
      <c r="B111" s="102"/>
      <c r="L111" s="102"/>
      <c r="M111" s="40"/>
    </row>
    <row r="112" spans="1:13">
      <c r="A112" s="40"/>
      <c r="B112" s="102"/>
      <c r="L112" s="102"/>
      <c r="M112" s="40"/>
    </row>
    <row r="113" spans="1:13">
      <c r="A113" s="40"/>
      <c r="B113" s="102"/>
      <c r="L113" s="102"/>
      <c r="M113" s="40"/>
    </row>
    <row r="114" spans="1:13">
      <c r="A114" s="40"/>
      <c r="B114" s="102"/>
      <c r="L114" s="102"/>
      <c r="M114" s="40"/>
    </row>
    <row r="115" spans="1:13">
      <c r="A115" s="40"/>
      <c r="B115" s="102"/>
      <c r="L115" s="102"/>
      <c r="M115" s="40"/>
    </row>
    <row r="116" spans="1:13">
      <c r="A116" s="40"/>
      <c r="B116" s="102"/>
      <c r="L116" s="102"/>
      <c r="M116" s="40"/>
    </row>
    <row r="117" spans="1:13">
      <c r="A117" s="40"/>
      <c r="B117" s="102"/>
      <c r="L117" s="102"/>
      <c r="M117" s="40"/>
    </row>
    <row r="118" spans="1:13">
      <c r="A118" s="40"/>
      <c r="B118" s="102"/>
      <c r="L118" s="102"/>
      <c r="M118" s="40"/>
    </row>
    <row r="119" spans="1:13">
      <c r="A119" s="40"/>
      <c r="B119" s="102"/>
      <c r="L119" s="102"/>
      <c r="M119" s="40"/>
    </row>
    <row r="120" spans="1:13">
      <c r="A120" s="40"/>
      <c r="B120" s="102"/>
      <c r="L120" s="102"/>
      <c r="M120" s="40"/>
    </row>
    <row r="121" spans="1:13">
      <c r="A121" s="40"/>
      <c r="B121" s="102"/>
      <c r="L121" s="102"/>
      <c r="M121" s="40"/>
    </row>
    <row r="122" spans="1:13">
      <c r="A122" s="40"/>
      <c r="B122" s="102"/>
      <c r="L122" s="102"/>
      <c r="M122" s="40"/>
    </row>
    <row r="123" spans="1:13">
      <c r="A123" s="40"/>
      <c r="B123" s="102"/>
      <c r="L123" s="102"/>
      <c r="M123" s="40"/>
    </row>
    <row r="124" spans="1:13">
      <c r="A124" s="40"/>
      <c r="B124" s="102"/>
      <c r="L124" s="102"/>
      <c r="M124" s="40"/>
    </row>
    <row r="125" spans="1:13">
      <c r="A125" s="40"/>
      <c r="B125" s="102"/>
      <c r="L125" s="102"/>
      <c r="M125" s="40"/>
    </row>
    <row r="126" spans="1:13">
      <c r="A126" s="40"/>
      <c r="B126" s="102"/>
      <c r="L126" s="102"/>
      <c r="M126" s="40"/>
    </row>
    <row r="127" spans="1:13">
      <c r="A127" s="40"/>
      <c r="B127" s="102"/>
      <c r="L127" s="102"/>
      <c r="M127" s="40"/>
    </row>
    <row r="128" spans="1:13">
      <c r="A128" s="40"/>
      <c r="B128" s="102"/>
      <c r="L128" s="102"/>
      <c r="M128" s="40"/>
    </row>
    <row r="129" spans="1:13">
      <c r="A129" s="40"/>
      <c r="B129" s="102"/>
      <c r="L129" s="102"/>
      <c r="M129" s="40"/>
    </row>
    <row r="130" spans="1:13">
      <c r="A130" s="40"/>
      <c r="B130" s="102"/>
      <c r="L130" s="102"/>
      <c r="M130" s="40"/>
    </row>
    <row r="131" spans="1:13">
      <c r="A131" s="40"/>
      <c r="B131" s="102"/>
      <c r="L131" s="102"/>
      <c r="M131" s="40"/>
    </row>
    <row r="132" spans="1:13">
      <c r="A132" s="40"/>
      <c r="B132" s="102"/>
      <c r="L132" s="102"/>
      <c r="M132" s="40"/>
    </row>
    <row r="133" spans="1:13">
      <c r="A133" s="40"/>
      <c r="B133" s="102"/>
      <c r="L133" s="102"/>
      <c r="M133" s="40"/>
    </row>
    <row r="134" spans="1:13">
      <c r="A134" s="40"/>
      <c r="B134" s="102"/>
      <c r="L134" s="102"/>
      <c r="M134" s="40"/>
    </row>
    <row r="135" spans="1:13">
      <c r="A135" s="40"/>
      <c r="B135" s="102"/>
      <c r="L135" s="102"/>
      <c r="M135" s="40"/>
    </row>
    <row r="136" spans="1:13">
      <c r="A136" s="40"/>
      <c r="B136" s="102"/>
      <c r="L136" s="102"/>
      <c r="M136" s="40"/>
    </row>
    <row r="137" spans="1:13">
      <c r="A137" s="40"/>
      <c r="B137" s="102"/>
      <c r="L137" s="102"/>
      <c r="M137" s="40"/>
    </row>
    <row r="138" spans="1:13">
      <c r="A138" s="40"/>
      <c r="B138" s="102"/>
      <c r="L138" s="102"/>
      <c r="M138" s="40"/>
    </row>
    <row r="139" spans="1:13">
      <c r="A139" s="40"/>
      <c r="B139" s="102"/>
      <c r="L139" s="102"/>
      <c r="M139" s="40"/>
    </row>
    <row r="140" spans="1:13">
      <c r="A140" s="40"/>
      <c r="B140" s="102"/>
      <c r="L140" s="102"/>
      <c r="M140" s="40"/>
    </row>
    <row r="141" spans="1:13">
      <c r="A141" s="40"/>
      <c r="B141" s="102"/>
      <c r="L141" s="102"/>
      <c r="M141" s="40"/>
    </row>
    <row r="142" spans="1:13">
      <c r="A142" s="40"/>
      <c r="B142" s="102"/>
      <c r="L142" s="102"/>
      <c r="M142" s="40"/>
    </row>
    <row r="143" spans="1:13">
      <c r="A143" s="40"/>
      <c r="B143" s="102"/>
      <c r="L143" s="102"/>
      <c r="M143" s="40"/>
    </row>
    <row r="144" spans="1:13">
      <c r="A144" s="40"/>
      <c r="B144" s="102"/>
      <c r="L144" s="102"/>
      <c r="M144" s="40"/>
    </row>
    <row r="145" spans="1:13">
      <c r="A145" s="40"/>
      <c r="B145" s="102"/>
      <c r="L145" s="102"/>
      <c r="M145" s="40"/>
    </row>
    <row r="146" spans="1:13">
      <c r="A146" s="40"/>
      <c r="B146" s="102"/>
      <c r="L146" s="102"/>
      <c r="M146" s="40"/>
    </row>
    <row r="147" spans="1:13">
      <c r="A147" s="40"/>
      <c r="B147" s="102"/>
      <c r="L147" s="102"/>
      <c r="M147" s="40"/>
    </row>
    <row r="148" spans="1:13">
      <c r="A148" s="40"/>
      <c r="B148" s="102"/>
      <c r="L148" s="102"/>
      <c r="M148" s="40"/>
    </row>
    <row r="149" spans="1:13">
      <c r="A149" s="40"/>
      <c r="B149" s="102"/>
      <c r="L149" s="102"/>
      <c r="M149" s="40"/>
    </row>
    <row r="150" spans="1:13">
      <c r="A150" s="40"/>
      <c r="B150" s="102"/>
      <c r="L150" s="102"/>
      <c r="M150" s="40"/>
    </row>
    <row r="151" spans="1:13">
      <c r="A151" s="40"/>
      <c r="B151" s="102"/>
      <c r="L151" s="102"/>
      <c r="M151" s="40"/>
    </row>
    <row r="152" spans="1:13">
      <c r="A152" s="40"/>
      <c r="B152" s="102"/>
      <c r="L152" s="102"/>
      <c r="M152" s="40"/>
    </row>
    <row r="153" spans="1:13">
      <c r="A153" s="40"/>
      <c r="B153" s="102"/>
      <c r="L153" s="102"/>
      <c r="M153" s="40"/>
    </row>
    <row r="154" spans="1:13">
      <c r="A154" s="40"/>
      <c r="B154" s="102"/>
      <c r="L154" s="102"/>
      <c r="M154" s="40"/>
    </row>
    <row r="155" spans="1:13">
      <c r="A155" s="40"/>
      <c r="B155" s="102"/>
      <c r="L155" s="102"/>
      <c r="M155" s="40"/>
    </row>
    <row r="156" spans="1:13">
      <c r="A156" s="40"/>
      <c r="B156" s="102"/>
      <c r="L156" s="102"/>
      <c r="M156" s="40"/>
    </row>
    <row r="157" spans="1:13">
      <c r="A157" s="40"/>
      <c r="B157" s="102"/>
      <c r="L157" s="102"/>
      <c r="M157" s="40"/>
    </row>
    <row r="158" spans="1:13">
      <c r="A158" s="40"/>
      <c r="B158" s="102"/>
      <c r="L158" s="102"/>
      <c r="M158" s="40"/>
    </row>
    <row r="159" spans="1:13">
      <c r="A159" s="40"/>
      <c r="B159" s="102"/>
      <c r="L159" s="102"/>
      <c r="M159" s="40"/>
    </row>
    <row r="160" spans="1:13">
      <c r="A160" s="40"/>
      <c r="B160" s="102"/>
      <c r="L160" s="102"/>
      <c r="M160" s="40"/>
    </row>
    <row r="161" spans="1:13">
      <c r="A161" s="40"/>
      <c r="B161" s="102"/>
      <c r="L161" s="102"/>
      <c r="M161" s="40"/>
    </row>
    <row r="162" spans="1:13">
      <c r="A162" s="40"/>
      <c r="B162" s="102"/>
      <c r="L162" s="102"/>
      <c r="M162" s="40"/>
    </row>
    <row r="163" spans="1:13">
      <c r="A163" s="40"/>
      <c r="B163" s="102"/>
      <c r="L163" s="102"/>
      <c r="M163" s="40"/>
    </row>
    <row r="164" spans="1:13">
      <c r="A164" s="40"/>
      <c r="B164" s="102"/>
      <c r="L164" s="102"/>
      <c r="M164" s="40"/>
    </row>
    <row r="165" spans="1:13">
      <c r="A165" s="40"/>
      <c r="B165" s="102"/>
      <c r="L165" s="102"/>
      <c r="M165" s="40"/>
    </row>
    <row r="166" spans="1:13">
      <c r="A166" s="40"/>
      <c r="B166" s="102"/>
      <c r="L166" s="102"/>
      <c r="M166" s="40"/>
    </row>
    <row r="167" spans="1:13">
      <c r="A167" s="40"/>
      <c r="B167" s="102"/>
      <c r="L167" s="102"/>
      <c r="M167" s="40"/>
    </row>
    <row r="168" spans="1:13">
      <c r="A168" s="40"/>
      <c r="B168" s="102"/>
      <c r="L168" s="102"/>
      <c r="M168" s="40"/>
    </row>
    <row r="169" spans="1:13">
      <c r="A169" s="40"/>
      <c r="B169" s="102"/>
      <c r="L169" s="102"/>
      <c r="M169" s="40"/>
    </row>
    <row r="170" spans="1:13">
      <c r="A170" s="40"/>
      <c r="B170" s="102"/>
      <c r="L170" s="102"/>
      <c r="M170" s="40"/>
    </row>
    <row r="171" spans="1:13">
      <c r="A171" s="40"/>
      <c r="B171" s="102"/>
      <c r="L171" s="102"/>
      <c r="M171" s="40"/>
    </row>
    <row r="172" spans="1:13">
      <c r="A172" s="40"/>
      <c r="B172" s="102"/>
      <c r="L172" s="102"/>
      <c r="M172" s="40"/>
    </row>
    <row r="173" spans="1:13">
      <c r="A173" s="40"/>
      <c r="B173" s="102"/>
      <c r="L173" s="102"/>
      <c r="M173" s="40"/>
    </row>
    <row r="174" spans="1:13">
      <c r="A174" s="40"/>
      <c r="B174" s="102"/>
      <c r="L174" s="102"/>
      <c r="M174" s="40"/>
    </row>
    <row r="175" spans="1:13">
      <c r="A175" s="40"/>
      <c r="B175" s="102"/>
      <c r="L175" s="102"/>
      <c r="M175" s="40"/>
    </row>
    <row r="176" spans="1:13">
      <c r="A176" s="40"/>
      <c r="B176" s="102"/>
      <c r="L176" s="102"/>
      <c r="M176" s="40"/>
    </row>
    <row r="177" spans="1:13">
      <c r="A177" s="40"/>
      <c r="B177" s="102"/>
      <c r="L177" s="102"/>
      <c r="M177" s="40"/>
    </row>
    <row r="178" spans="1:13">
      <c r="A178" s="40"/>
      <c r="B178" s="102"/>
      <c r="L178" s="102"/>
      <c r="M178" s="40"/>
    </row>
    <row r="179" spans="1:13">
      <c r="A179" s="40"/>
      <c r="B179" s="102"/>
      <c r="L179" s="102"/>
      <c r="M179" s="40"/>
    </row>
    <row r="180" spans="1:13">
      <c r="A180" s="40"/>
      <c r="B180" s="102"/>
      <c r="L180" s="102"/>
      <c r="M180" s="40"/>
    </row>
    <row r="181" spans="1:13">
      <c r="A181" s="40"/>
      <c r="B181" s="102"/>
      <c r="L181" s="102"/>
      <c r="M181" s="40"/>
    </row>
    <row r="182" spans="1:13">
      <c r="A182" s="40"/>
      <c r="B182" s="102"/>
      <c r="L182" s="102"/>
      <c r="M182" s="40"/>
    </row>
    <row r="183" spans="1:13">
      <c r="A183" s="40"/>
      <c r="B183" s="102"/>
      <c r="L183" s="102"/>
      <c r="M183" s="40"/>
    </row>
    <row r="184" spans="1:13">
      <c r="A184" s="40"/>
      <c r="B184" s="102"/>
      <c r="L184" s="102"/>
      <c r="M184" s="40"/>
    </row>
    <row r="185" spans="1:13">
      <c r="A185" s="40"/>
      <c r="B185" s="102"/>
      <c r="L185" s="102"/>
      <c r="M185" s="40"/>
    </row>
    <row r="186" spans="1:13">
      <c r="A186" s="40"/>
      <c r="B186" s="102"/>
      <c r="L186" s="102"/>
      <c r="M186" s="40"/>
    </row>
    <row r="187" spans="1:13">
      <c r="A187" s="40"/>
      <c r="B187" s="102"/>
      <c r="L187" s="102"/>
      <c r="M187" s="40"/>
    </row>
    <row r="188" spans="1:13">
      <c r="A188" s="40"/>
      <c r="B188" s="102"/>
      <c r="L188" s="102"/>
      <c r="M188" s="40"/>
    </row>
    <row r="189" spans="1:13">
      <c r="A189" s="40"/>
      <c r="B189" s="102"/>
      <c r="L189" s="102"/>
      <c r="M189" s="40"/>
    </row>
    <row r="190" spans="1:13">
      <c r="A190" s="40"/>
      <c r="B190" s="102"/>
      <c r="L190" s="102"/>
      <c r="M190" s="40"/>
    </row>
    <row r="191" spans="1:13">
      <c r="A191" s="40"/>
      <c r="B191" s="102"/>
      <c r="L191" s="102"/>
      <c r="M191" s="40"/>
    </row>
    <row r="192" spans="1:13">
      <c r="A192" s="40"/>
      <c r="B192" s="102"/>
      <c r="L192" s="102"/>
      <c r="M192" s="40"/>
    </row>
    <row r="193" spans="1:13">
      <c r="A193" s="40"/>
      <c r="B193" s="102"/>
      <c r="L193" s="102"/>
      <c r="M193" s="40"/>
    </row>
    <row r="194" spans="1:13">
      <c r="A194" s="40"/>
      <c r="B194" s="102"/>
      <c r="L194" s="102"/>
      <c r="M194" s="40"/>
    </row>
    <row r="195" spans="1:13">
      <c r="A195" s="40"/>
      <c r="B195" s="102"/>
      <c r="L195" s="102"/>
      <c r="M195" s="40"/>
    </row>
    <row r="196" spans="1:13">
      <c r="A196" s="40"/>
      <c r="B196" s="102"/>
      <c r="L196" s="102"/>
      <c r="M196" s="40"/>
    </row>
    <row r="197" spans="1:13">
      <c r="A197" s="40"/>
      <c r="B197" s="102"/>
      <c r="L197" s="102"/>
      <c r="M197" s="40"/>
    </row>
    <row r="198" spans="1:13">
      <c r="A198" s="40"/>
      <c r="B198" s="102"/>
      <c r="L198" s="102"/>
      <c r="M198" s="40"/>
    </row>
    <row r="199" spans="1:13">
      <c r="A199" s="40"/>
      <c r="B199" s="102"/>
      <c r="L199" s="102"/>
      <c r="M199" s="40"/>
    </row>
    <row r="200" spans="1:13">
      <c r="A200" s="40"/>
      <c r="B200" s="102"/>
      <c r="L200" s="102"/>
      <c r="M200" s="40"/>
    </row>
    <row r="201" spans="1:13">
      <c r="A201" s="40"/>
      <c r="B201" s="102"/>
      <c r="L201" s="102"/>
      <c r="M201" s="40"/>
    </row>
    <row r="202" spans="1:13">
      <c r="A202" s="40"/>
      <c r="B202" s="102"/>
      <c r="L202" s="102"/>
      <c r="M202" s="40"/>
    </row>
    <row r="203" spans="1:13">
      <c r="A203" s="40"/>
      <c r="B203" s="102"/>
      <c r="L203" s="102"/>
      <c r="M203" s="40"/>
    </row>
    <row r="204" spans="1:13">
      <c r="A204" s="40"/>
      <c r="B204" s="102"/>
      <c r="L204" s="102"/>
      <c r="M204" s="40"/>
    </row>
    <row r="205" spans="1:13">
      <c r="A205" s="40"/>
      <c r="B205" s="102"/>
      <c r="L205" s="102"/>
      <c r="M205" s="40"/>
    </row>
  </sheetData>
  <mergeCells count="36">
    <mergeCell ref="A25:A27"/>
    <mergeCell ref="M25:M27"/>
    <mergeCell ref="A28:A30"/>
    <mergeCell ref="M28:M30"/>
    <mergeCell ref="A46:I46"/>
    <mergeCell ref="A31:A33"/>
    <mergeCell ref="M31:M33"/>
    <mergeCell ref="A34:A36"/>
    <mergeCell ref="M34:M36"/>
    <mergeCell ref="A37:A39"/>
    <mergeCell ref="M37:M39"/>
    <mergeCell ref="A40:A42"/>
    <mergeCell ref="M40:M42"/>
    <mergeCell ref="A43:A45"/>
    <mergeCell ref="M43:M45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C6"/>
    <mergeCell ref="D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view="pageBreakPreview" zoomScaleNormal="100" zoomScaleSheetLayoutView="100" workbookViewId="0">
      <selection activeCell="A2" sqref="A2"/>
    </sheetView>
  </sheetViews>
  <sheetFormatPr defaultRowHeight="12.75"/>
  <cols>
    <col min="1" max="1" width="57.28515625" style="40" customWidth="1"/>
    <col min="2" max="255" width="9.140625" style="40"/>
    <col min="256" max="256" width="52.7109375" style="40" customWidth="1"/>
    <col min="257" max="511" width="9.140625" style="40"/>
    <col min="512" max="512" width="52.7109375" style="40" customWidth="1"/>
    <col min="513" max="767" width="9.140625" style="40"/>
    <col min="768" max="768" width="52.7109375" style="40" customWidth="1"/>
    <col min="769" max="1023" width="9.140625" style="40"/>
    <col min="1024" max="1024" width="52.7109375" style="40" customWidth="1"/>
    <col min="1025" max="1279" width="9.140625" style="40"/>
    <col min="1280" max="1280" width="52.7109375" style="40" customWidth="1"/>
    <col min="1281" max="1535" width="9.140625" style="40"/>
    <col min="1536" max="1536" width="52.7109375" style="40" customWidth="1"/>
    <col min="1537" max="1791" width="9.140625" style="40"/>
    <col min="1792" max="1792" width="52.7109375" style="40" customWidth="1"/>
    <col min="1793" max="2047" width="9.140625" style="40"/>
    <col min="2048" max="2048" width="52.7109375" style="40" customWidth="1"/>
    <col min="2049" max="2303" width="9.140625" style="40"/>
    <col min="2304" max="2304" width="52.7109375" style="40" customWidth="1"/>
    <col min="2305" max="2559" width="9.140625" style="40"/>
    <col min="2560" max="2560" width="52.7109375" style="40" customWidth="1"/>
    <col min="2561" max="2815" width="9.140625" style="40"/>
    <col min="2816" max="2816" width="52.7109375" style="40" customWidth="1"/>
    <col min="2817" max="3071" width="9.140625" style="40"/>
    <col min="3072" max="3072" width="52.7109375" style="40" customWidth="1"/>
    <col min="3073" max="3327" width="9.140625" style="40"/>
    <col min="3328" max="3328" width="52.7109375" style="40" customWidth="1"/>
    <col min="3329" max="3583" width="9.140625" style="40"/>
    <col min="3584" max="3584" width="52.7109375" style="40" customWidth="1"/>
    <col min="3585" max="3839" width="9.140625" style="40"/>
    <col min="3840" max="3840" width="52.7109375" style="40" customWidth="1"/>
    <col min="3841" max="4095" width="9.140625" style="40"/>
    <col min="4096" max="4096" width="52.7109375" style="40" customWidth="1"/>
    <col min="4097" max="4351" width="9.140625" style="40"/>
    <col min="4352" max="4352" width="52.7109375" style="40" customWidth="1"/>
    <col min="4353" max="4607" width="9.140625" style="40"/>
    <col min="4608" max="4608" width="52.7109375" style="40" customWidth="1"/>
    <col min="4609" max="4863" width="9.140625" style="40"/>
    <col min="4864" max="4864" width="52.7109375" style="40" customWidth="1"/>
    <col min="4865" max="5119" width="9.140625" style="40"/>
    <col min="5120" max="5120" width="52.7109375" style="40" customWidth="1"/>
    <col min="5121" max="5375" width="9.140625" style="40"/>
    <col min="5376" max="5376" width="52.7109375" style="40" customWidth="1"/>
    <col min="5377" max="5631" width="9.140625" style="40"/>
    <col min="5632" max="5632" width="52.7109375" style="40" customWidth="1"/>
    <col min="5633" max="5887" width="9.140625" style="40"/>
    <col min="5888" max="5888" width="52.7109375" style="40" customWidth="1"/>
    <col min="5889" max="6143" width="9.140625" style="40"/>
    <col min="6144" max="6144" width="52.7109375" style="40" customWidth="1"/>
    <col min="6145" max="6399" width="9.140625" style="40"/>
    <col min="6400" max="6400" width="52.7109375" style="40" customWidth="1"/>
    <col min="6401" max="6655" width="9.140625" style="40"/>
    <col min="6656" max="6656" width="52.7109375" style="40" customWidth="1"/>
    <col min="6657" max="6911" width="9.140625" style="40"/>
    <col min="6912" max="6912" width="52.7109375" style="40" customWidth="1"/>
    <col min="6913" max="7167" width="9.140625" style="40"/>
    <col min="7168" max="7168" width="52.7109375" style="40" customWidth="1"/>
    <col min="7169" max="7423" width="9.140625" style="40"/>
    <col min="7424" max="7424" width="52.7109375" style="40" customWidth="1"/>
    <col min="7425" max="7679" width="9.140625" style="40"/>
    <col min="7680" max="7680" width="52.7109375" style="40" customWidth="1"/>
    <col min="7681" max="7935" width="9.140625" style="40"/>
    <col min="7936" max="7936" width="52.7109375" style="40" customWidth="1"/>
    <col min="7937" max="8191" width="9.140625" style="40"/>
    <col min="8192" max="8192" width="52.7109375" style="40" customWidth="1"/>
    <col min="8193" max="8447" width="9.140625" style="40"/>
    <col min="8448" max="8448" width="52.7109375" style="40" customWidth="1"/>
    <col min="8449" max="8703" width="9.140625" style="40"/>
    <col min="8704" max="8704" width="52.7109375" style="40" customWidth="1"/>
    <col min="8705" max="8959" width="9.140625" style="40"/>
    <col min="8960" max="8960" width="52.7109375" style="40" customWidth="1"/>
    <col min="8961" max="9215" width="9.140625" style="40"/>
    <col min="9216" max="9216" width="52.7109375" style="40" customWidth="1"/>
    <col min="9217" max="9471" width="9.140625" style="40"/>
    <col min="9472" max="9472" width="52.7109375" style="40" customWidth="1"/>
    <col min="9473" max="9727" width="9.140625" style="40"/>
    <col min="9728" max="9728" width="52.7109375" style="40" customWidth="1"/>
    <col min="9729" max="9983" width="9.140625" style="40"/>
    <col min="9984" max="9984" width="52.7109375" style="40" customWidth="1"/>
    <col min="9985" max="10239" width="9.140625" style="40"/>
    <col min="10240" max="10240" width="52.7109375" style="40" customWidth="1"/>
    <col min="10241" max="10495" width="9.140625" style="40"/>
    <col min="10496" max="10496" width="52.7109375" style="40" customWidth="1"/>
    <col min="10497" max="10751" width="9.140625" style="40"/>
    <col min="10752" max="10752" width="52.7109375" style="40" customWidth="1"/>
    <col min="10753" max="11007" width="9.140625" style="40"/>
    <col min="11008" max="11008" width="52.7109375" style="40" customWidth="1"/>
    <col min="11009" max="11263" width="9.140625" style="40"/>
    <col min="11264" max="11264" width="52.7109375" style="40" customWidth="1"/>
    <col min="11265" max="11519" width="9.140625" style="40"/>
    <col min="11520" max="11520" width="52.7109375" style="40" customWidth="1"/>
    <col min="11521" max="11775" width="9.140625" style="40"/>
    <col min="11776" max="11776" width="52.7109375" style="40" customWidth="1"/>
    <col min="11777" max="12031" width="9.140625" style="40"/>
    <col min="12032" max="12032" width="52.7109375" style="40" customWidth="1"/>
    <col min="12033" max="12287" width="9.140625" style="40"/>
    <col min="12288" max="12288" width="52.7109375" style="40" customWidth="1"/>
    <col min="12289" max="12543" width="9.140625" style="40"/>
    <col min="12544" max="12544" width="52.7109375" style="40" customWidth="1"/>
    <col min="12545" max="12799" width="9.140625" style="40"/>
    <col min="12800" max="12800" width="52.7109375" style="40" customWidth="1"/>
    <col min="12801" max="13055" width="9.140625" style="40"/>
    <col min="13056" max="13056" width="52.7109375" style="40" customWidth="1"/>
    <col min="13057" max="13311" width="9.140625" style="40"/>
    <col min="13312" max="13312" width="52.7109375" style="40" customWidth="1"/>
    <col min="13313" max="13567" width="9.140625" style="40"/>
    <col min="13568" max="13568" width="52.7109375" style="40" customWidth="1"/>
    <col min="13569" max="13823" width="9.140625" style="40"/>
    <col min="13824" max="13824" width="52.7109375" style="40" customWidth="1"/>
    <col min="13825" max="14079" width="9.140625" style="40"/>
    <col min="14080" max="14080" width="52.7109375" style="40" customWidth="1"/>
    <col min="14081" max="14335" width="9.140625" style="40"/>
    <col min="14336" max="14336" width="52.7109375" style="40" customWidth="1"/>
    <col min="14337" max="14591" width="9.140625" style="40"/>
    <col min="14592" max="14592" width="52.7109375" style="40" customWidth="1"/>
    <col min="14593" max="14847" width="9.140625" style="40"/>
    <col min="14848" max="14848" width="52.7109375" style="40" customWidth="1"/>
    <col min="14849" max="15103" width="9.140625" style="40"/>
    <col min="15104" max="15104" width="52.7109375" style="40" customWidth="1"/>
    <col min="15105" max="15359" width="9.140625" style="40"/>
    <col min="15360" max="15360" width="52.7109375" style="40" customWidth="1"/>
    <col min="15361" max="15615" width="9.140625" style="40"/>
    <col min="15616" max="15616" width="52.7109375" style="40" customWidth="1"/>
    <col min="15617" max="15871" width="9.140625" style="40"/>
    <col min="15872" max="15872" width="52.7109375" style="40" customWidth="1"/>
    <col min="15873" max="16127" width="9.140625" style="40"/>
    <col min="16128" max="16128" width="52.7109375" style="40" customWidth="1"/>
    <col min="16129" max="16384" width="9.140625" style="40"/>
  </cols>
  <sheetData>
    <row r="1" spans="1:1" ht="47.25" customHeight="1" thickTop="1">
      <c r="A1" s="1074" t="s">
        <v>1390</v>
      </c>
    </row>
    <row r="2" spans="1:1" ht="40.5" customHeight="1" thickBot="1">
      <c r="A2" s="1075" t="s">
        <v>1041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M9" sqref="M9"/>
    </sheetView>
  </sheetViews>
  <sheetFormatPr defaultColWidth="9.140625" defaultRowHeight="12.75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view="pageBreakPreview" zoomScaleNormal="100" zoomScaleSheetLayoutView="100" workbookViewId="0">
      <selection activeCell="A4" sqref="A4"/>
    </sheetView>
  </sheetViews>
  <sheetFormatPr defaultRowHeight="15"/>
  <cols>
    <col min="1" max="1" width="25.7109375" style="3" customWidth="1"/>
    <col min="2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>
      <c r="A1" s="1146" t="s">
        <v>686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</row>
    <row r="2" spans="1:13" ht="15.75">
      <c r="A2" s="1147" t="s">
        <v>688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</row>
    <row r="3" spans="1:13" ht="15.75">
      <c r="A3" s="1147" t="s">
        <v>1262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</row>
    <row r="4" spans="1:13" ht="22.5" customHeight="1">
      <c r="A4" s="664" t="s">
        <v>44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701" t="s">
        <v>45</v>
      </c>
    </row>
    <row r="5" spans="1:13" ht="30" customHeight="1" thickBot="1">
      <c r="A5" s="1302" t="s">
        <v>689</v>
      </c>
      <c r="B5" s="1300" t="s">
        <v>48</v>
      </c>
      <c r="C5" s="1301"/>
      <c r="D5" s="1301"/>
      <c r="E5" s="1263" t="s">
        <v>546</v>
      </c>
      <c r="F5" s="1263"/>
      <c r="G5" s="1263"/>
      <c r="H5" s="1263"/>
      <c r="I5" s="1263" t="s">
        <v>547</v>
      </c>
      <c r="J5" s="1263"/>
      <c r="K5" s="1263"/>
      <c r="L5" s="1263"/>
      <c r="M5" s="1304" t="s">
        <v>687</v>
      </c>
    </row>
    <row r="6" spans="1:13" ht="30" customHeight="1" thickTop="1">
      <c r="A6" s="1303"/>
      <c r="B6" s="280" t="s">
        <v>621</v>
      </c>
      <c r="C6" s="281" t="s">
        <v>1062</v>
      </c>
      <c r="D6" s="281" t="s">
        <v>497</v>
      </c>
      <c r="E6" s="280" t="s">
        <v>51</v>
      </c>
      <c r="F6" s="280" t="s">
        <v>621</v>
      </c>
      <c r="G6" s="281" t="s">
        <v>1062</v>
      </c>
      <c r="H6" s="281" t="s">
        <v>497</v>
      </c>
      <c r="I6" s="280" t="s">
        <v>51</v>
      </c>
      <c r="J6" s="280" t="s">
        <v>621</v>
      </c>
      <c r="K6" s="281" t="s">
        <v>1062</v>
      </c>
      <c r="L6" s="281" t="s">
        <v>497</v>
      </c>
      <c r="M6" s="1305"/>
    </row>
    <row r="7" spans="1:13" ht="24.95" customHeight="1" thickBot="1">
      <c r="A7" s="770">
        <v>2007</v>
      </c>
      <c r="B7" s="771">
        <f>D7+C7</f>
        <v>1776</v>
      </c>
      <c r="C7" s="771">
        <f t="shared" ref="C7:C11" si="0">K7+G7</f>
        <v>457</v>
      </c>
      <c r="D7" s="771">
        <f t="shared" ref="D7:D11" si="1">L7+H7</f>
        <v>1319</v>
      </c>
      <c r="E7" s="772">
        <f t="shared" ref="E7:E14" si="2">F7/B7%</f>
        <v>61.261261261261254</v>
      </c>
      <c r="F7" s="771">
        <f>H7+G7</f>
        <v>1088</v>
      </c>
      <c r="G7" s="773">
        <v>185</v>
      </c>
      <c r="H7" s="773">
        <v>903</v>
      </c>
      <c r="I7" s="774">
        <f>J7/B7%</f>
        <v>38.738738738738732</v>
      </c>
      <c r="J7" s="771">
        <f>L7+K7</f>
        <v>688</v>
      </c>
      <c r="K7" s="775">
        <v>272</v>
      </c>
      <c r="L7" s="775">
        <v>416</v>
      </c>
      <c r="M7" s="776">
        <v>2007</v>
      </c>
    </row>
    <row r="8" spans="1:13" ht="24.95" customHeight="1" thickTop="1" thickBot="1">
      <c r="A8" s="331">
        <v>2008</v>
      </c>
      <c r="B8" s="526">
        <f t="shared" ref="B8:B14" si="3">D8+C8</f>
        <v>1942</v>
      </c>
      <c r="C8" s="526">
        <f t="shared" si="0"/>
        <v>487</v>
      </c>
      <c r="D8" s="526">
        <f t="shared" si="1"/>
        <v>1455</v>
      </c>
      <c r="E8" s="255">
        <f t="shared" si="2"/>
        <v>66.374871266735312</v>
      </c>
      <c r="F8" s="526">
        <f t="shared" ref="F8:F14" si="4">H8+G8</f>
        <v>1289</v>
      </c>
      <c r="G8" s="536">
        <v>220</v>
      </c>
      <c r="H8" s="536">
        <v>1069</v>
      </c>
      <c r="I8" s="256">
        <f>J8/B8%</f>
        <v>33.625128733264674</v>
      </c>
      <c r="J8" s="526">
        <f t="shared" ref="J8:J14" si="5">L8+K8</f>
        <v>653</v>
      </c>
      <c r="K8" s="527">
        <v>267</v>
      </c>
      <c r="L8" s="527">
        <v>386</v>
      </c>
      <c r="M8" s="152">
        <v>2008</v>
      </c>
    </row>
    <row r="9" spans="1:13" ht="24.95" customHeight="1" thickTop="1" thickBot="1">
      <c r="A9" s="332">
        <v>2009</v>
      </c>
      <c r="B9" s="528">
        <f t="shared" si="3"/>
        <v>2008</v>
      </c>
      <c r="C9" s="528">
        <f t="shared" si="0"/>
        <v>493</v>
      </c>
      <c r="D9" s="528">
        <f t="shared" si="1"/>
        <v>1515</v>
      </c>
      <c r="E9" s="257">
        <f t="shared" si="2"/>
        <v>65.936254980079681</v>
      </c>
      <c r="F9" s="528">
        <f t="shared" si="4"/>
        <v>1324</v>
      </c>
      <c r="G9" s="537">
        <v>213</v>
      </c>
      <c r="H9" s="537">
        <v>1111</v>
      </c>
      <c r="I9" s="258">
        <f>J9/B9%</f>
        <v>34.063745019920319</v>
      </c>
      <c r="J9" s="528">
        <f t="shared" si="5"/>
        <v>684</v>
      </c>
      <c r="K9" s="529">
        <v>280</v>
      </c>
      <c r="L9" s="529">
        <v>404</v>
      </c>
      <c r="M9" s="151">
        <v>2009</v>
      </c>
    </row>
    <row r="10" spans="1:13" ht="24.95" customHeight="1" thickTop="1" thickBot="1">
      <c r="A10" s="331">
        <v>2010</v>
      </c>
      <c r="B10" s="526">
        <f t="shared" si="3"/>
        <v>1970</v>
      </c>
      <c r="C10" s="526">
        <f t="shared" si="0"/>
        <v>500</v>
      </c>
      <c r="D10" s="526">
        <f t="shared" si="1"/>
        <v>1470</v>
      </c>
      <c r="E10" s="255">
        <f t="shared" si="2"/>
        <v>65.837563451776646</v>
      </c>
      <c r="F10" s="526">
        <f t="shared" si="4"/>
        <v>1297</v>
      </c>
      <c r="G10" s="536">
        <v>234</v>
      </c>
      <c r="H10" s="536">
        <v>1063</v>
      </c>
      <c r="I10" s="256">
        <f t="shared" ref="I10:I16" si="6">J10/B10%</f>
        <v>34.162436548223354</v>
      </c>
      <c r="J10" s="526">
        <f t="shared" si="5"/>
        <v>673</v>
      </c>
      <c r="K10" s="527">
        <v>266</v>
      </c>
      <c r="L10" s="527">
        <v>407</v>
      </c>
      <c r="M10" s="152">
        <v>2010</v>
      </c>
    </row>
    <row r="11" spans="1:13" ht="24.95" customHeight="1" thickTop="1" thickBot="1">
      <c r="A11" s="332">
        <v>2011</v>
      </c>
      <c r="B11" s="528">
        <f t="shared" si="3"/>
        <v>1949</v>
      </c>
      <c r="C11" s="528">
        <f t="shared" si="0"/>
        <v>547</v>
      </c>
      <c r="D11" s="528">
        <f t="shared" si="1"/>
        <v>1402</v>
      </c>
      <c r="E11" s="257">
        <f t="shared" si="2"/>
        <v>65.469471523858388</v>
      </c>
      <c r="F11" s="528">
        <f t="shared" si="4"/>
        <v>1276</v>
      </c>
      <c r="G11" s="537">
        <v>268</v>
      </c>
      <c r="H11" s="537">
        <v>1008</v>
      </c>
      <c r="I11" s="258">
        <f t="shared" si="6"/>
        <v>34.530528476141612</v>
      </c>
      <c r="J11" s="528">
        <f t="shared" si="5"/>
        <v>673</v>
      </c>
      <c r="K11" s="529">
        <v>279</v>
      </c>
      <c r="L11" s="529">
        <v>394</v>
      </c>
      <c r="M11" s="151">
        <v>2011</v>
      </c>
    </row>
    <row r="12" spans="1:13" ht="24.95" customHeight="1" thickTop="1" thickBot="1">
      <c r="A12" s="331">
        <v>2012</v>
      </c>
      <c r="B12" s="526">
        <f t="shared" si="3"/>
        <v>2031</v>
      </c>
      <c r="C12" s="526">
        <f t="shared" ref="C12:D16" si="7">K12+G12</f>
        <v>561</v>
      </c>
      <c r="D12" s="526">
        <f t="shared" si="7"/>
        <v>1470</v>
      </c>
      <c r="E12" s="255">
        <f t="shared" si="2"/>
        <v>67.552929591334319</v>
      </c>
      <c r="F12" s="526">
        <f t="shared" si="4"/>
        <v>1372</v>
      </c>
      <c r="G12" s="536">
        <v>277</v>
      </c>
      <c r="H12" s="536">
        <v>1095</v>
      </c>
      <c r="I12" s="256">
        <f t="shared" si="6"/>
        <v>32.447070408665681</v>
      </c>
      <c r="J12" s="526">
        <f t="shared" si="5"/>
        <v>659</v>
      </c>
      <c r="K12" s="527">
        <v>284</v>
      </c>
      <c r="L12" s="527">
        <v>375</v>
      </c>
      <c r="M12" s="152">
        <v>2012</v>
      </c>
    </row>
    <row r="13" spans="1:13" ht="24.95" customHeight="1" thickTop="1" thickBot="1">
      <c r="A13" s="332">
        <v>2013</v>
      </c>
      <c r="B13" s="528">
        <f t="shared" si="3"/>
        <v>2133</v>
      </c>
      <c r="C13" s="528">
        <f t="shared" si="7"/>
        <v>529</v>
      </c>
      <c r="D13" s="528">
        <f t="shared" si="7"/>
        <v>1604</v>
      </c>
      <c r="E13" s="257">
        <f t="shared" si="2"/>
        <v>67.276136896390071</v>
      </c>
      <c r="F13" s="528">
        <f t="shared" si="4"/>
        <v>1435</v>
      </c>
      <c r="G13" s="537">
        <v>278</v>
      </c>
      <c r="H13" s="537">
        <v>1157</v>
      </c>
      <c r="I13" s="258">
        <f t="shared" si="6"/>
        <v>32.723863103609943</v>
      </c>
      <c r="J13" s="528">
        <f t="shared" si="5"/>
        <v>698</v>
      </c>
      <c r="K13" s="529">
        <v>251</v>
      </c>
      <c r="L13" s="529">
        <v>447</v>
      </c>
      <c r="M13" s="151">
        <v>2013</v>
      </c>
    </row>
    <row r="14" spans="1:13" ht="24.95" customHeight="1" thickTop="1" thickBot="1">
      <c r="A14" s="331">
        <v>2014</v>
      </c>
      <c r="B14" s="526">
        <f t="shared" si="3"/>
        <v>2366</v>
      </c>
      <c r="C14" s="526">
        <f t="shared" si="7"/>
        <v>640</v>
      </c>
      <c r="D14" s="526">
        <f t="shared" si="7"/>
        <v>1726</v>
      </c>
      <c r="E14" s="255">
        <f t="shared" si="2"/>
        <v>68.681318681318686</v>
      </c>
      <c r="F14" s="526">
        <f t="shared" si="4"/>
        <v>1625</v>
      </c>
      <c r="G14" s="536">
        <v>338</v>
      </c>
      <c r="H14" s="536">
        <v>1287</v>
      </c>
      <c r="I14" s="256">
        <f t="shared" si="6"/>
        <v>31.318681318681318</v>
      </c>
      <c r="J14" s="526">
        <f t="shared" si="5"/>
        <v>741</v>
      </c>
      <c r="K14" s="527">
        <v>302</v>
      </c>
      <c r="L14" s="527">
        <v>439</v>
      </c>
      <c r="M14" s="152">
        <v>2014</v>
      </c>
    </row>
    <row r="15" spans="1:13" ht="24.95" customHeight="1" thickTop="1" thickBot="1">
      <c r="A15" s="332">
        <v>2015</v>
      </c>
      <c r="B15" s="528">
        <f>D15+C15</f>
        <v>2317</v>
      </c>
      <c r="C15" s="528">
        <f t="shared" si="7"/>
        <v>611</v>
      </c>
      <c r="D15" s="528">
        <f t="shared" si="7"/>
        <v>1706</v>
      </c>
      <c r="E15" s="257">
        <f>F15/B15%</f>
        <v>70.651704790677599</v>
      </c>
      <c r="F15" s="528">
        <f>H15+G15</f>
        <v>1637</v>
      </c>
      <c r="G15" s="537">
        <v>328</v>
      </c>
      <c r="H15" s="537">
        <v>1309</v>
      </c>
      <c r="I15" s="258">
        <f t="shared" si="6"/>
        <v>29.348295209322398</v>
      </c>
      <c r="J15" s="528">
        <f>L15+K15</f>
        <v>680</v>
      </c>
      <c r="K15" s="529">
        <v>283</v>
      </c>
      <c r="L15" s="529">
        <v>397</v>
      </c>
      <c r="M15" s="151">
        <v>2015</v>
      </c>
    </row>
    <row r="16" spans="1:13" ht="24.95" customHeight="1" thickTop="1">
      <c r="A16" s="998">
        <v>2016</v>
      </c>
      <c r="B16" s="777">
        <f>D16+C16</f>
        <v>2347</v>
      </c>
      <c r="C16" s="777">
        <f t="shared" si="7"/>
        <v>600</v>
      </c>
      <c r="D16" s="777">
        <f t="shared" si="7"/>
        <v>1747</v>
      </c>
      <c r="E16" s="999">
        <f>F16/B16%</f>
        <v>70.387729015764805</v>
      </c>
      <c r="F16" s="777">
        <f>H16+G16</f>
        <v>1652</v>
      </c>
      <c r="G16" s="1000">
        <v>337</v>
      </c>
      <c r="H16" s="1000">
        <v>1315</v>
      </c>
      <c r="I16" s="1001">
        <f t="shared" si="6"/>
        <v>29.612270984235195</v>
      </c>
      <c r="J16" s="777">
        <f>L16+K16</f>
        <v>695</v>
      </c>
      <c r="K16" s="778">
        <v>263</v>
      </c>
      <c r="L16" s="778">
        <v>432</v>
      </c>
      <c r="M16" s="1002">
        <v>2016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I18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30.7109375" style="12" customWidth="1"/>
    <col min="2" max="2" width="12.7109375" style="12" customWidth="1"/>
    <col min="3" max="7" width="9.7109375" style="12" customWidth="1"/>
    <col min="8" max="8" width="12.7109375" style="12" customWidth="1"/>
    <col min="9" max="9" width="30.7109375" style="12" customWidth="1"/>
    <col min="10" max="256" width="9.140625" style="100"/>
    <col min="257" max="257" width="30.7109375" style="100" customWidth="1"/>
    <col min="258" max="259" width="12.7109375" style="100" customWidth="1"/>
    <col min="260" max="263" width="10.7109375" style="100" customWidth="1"/>
    <col min="264" max="264" width="12.7109375" style="100" customWidth="1"/>
    <col min="265" max="265" width="30.7109375" style="100" customWidth="1"/>
    <col min="266" max="512" width="9.140625" style="100"/>
    <col min="513" max="513" width="30.7109375" style="100" customWidth="1"/>
    <col min="514" max="515" width="12.7109375" style="100" customWidth="1"/>
    <col min="516" max="519" width="10.7109375" style="100" customWidth="1"/>
    <col min="520" max="520" width="12.7109375" style="100" customWidth="1"/>
    <col min="521" max="521" width="30.7109375" style="100" customWidth="1"/>
    <col min="522" max="768" width="9.140625" style="100"/>
    <col min="769" max="769" width="30.7109375" style="100" customWidth="1"/>
    <col min="770" max="771" width="12.7109375" style="100" customWidth="1"/>
    <col min="772" max="775" width="10.7109375" style="100" customWidth="1"/>
    <col min="776" max="776" width="12.7109375" style="100" customWidth="1"/>
    <col min="777" max="777" width="30.7109375" style="100" customWidth="1"/>
    <col min="778" max="1024" width="9.140625" style="100"/>
    <col min="1025" max="1025" width="30.7109375" style="100" customWidth="1"/>
    <col min="1026" max="1027" width="12.7109375" style="100" customWidth="1"/>
    <col min="1028" max="1031" width="10.7109375" style="100" customWidth="1"/>
    <col min="1032" max="1032" width="12.7109375" style="100" customWidth="1"/>
    <col min="1033" max="1033" width="30.7109375" style="100" customWidth="1"/>
    <col min="1034" max="1280" width="9.140625" style="100"/>
    <col min="1281" max="1281" width="30.7109375" style="100" customWidth="1"/>
    <col min="1282" max="1283" width="12.7109375" style="100" customWidth="1"/>
    <col min="1284" max="1287" width="10.7109375" style="100" customWidth="1"/>
    <col min="1288" max="1288" width="12.7109375" style="100" customWidth="1"/>
    <col min="1289" max="1289" width="30.7109375" style="100" customWidth="1"/>
    <col min="1290" max="1536" width="9.140625" style="100"/>
    <col min="1537" max="1537" width="30.7109375" style="100" customWidth="1"/>
    <col min="1538" max="1539" width="12.7109375" style="100" customWidth="1"/>
    <col min="1540" max="1543" width="10.7109375" style="100" customWidth="1"/>
    <col min="1544" max="1544" width="12.7109375" style="100" customWidth="1"/>
    <col min="1545" max="1545" width="30.7109375" style="100" customWidth="1"/>
    <col min="1546" max="1792" width="9.140625" style="100"/>
    <col min="1793" max="1793" width="30.7109375" style="100" customWidth="1"/>
    <col min="1794" max="1795" width="12.7109375" style="100" customWidth="1"/>
    <col min="1796" max="1799" width="10.7109375" style="100" customWidth="1"/>
    <col min="1800" max="1800" width="12.7109375" style="100" customWidth="1"/>
    <col min="1801" max="1801" width="30.7109375" style="100" customWidth="1"/>
    <col min="1802" max="2048" width="9.140625" style="100"/>
    <col min="2049" max="2049" width="30.7109375" style="100" customWidth="1"/>
    <col min="2050" max="2051" width="12.7109375" style="100" customWidth="1"/>
    <col min="2052" max="2055" width="10.7109375" style="100" customWidth="1"/>
    <col min="2056" max="2056" width="12.7109375" style="100" customWidth="1"/>
    <col min="2057" max="2057" width="30.7109375" style="100" customWidth="1"/>
    <col min="2058" max="2304" width="9.140625" style="100"/>
    <col min="2305" max="2305" width="30.7109375" style="100" customWidth="1"/>
    <col min="2306" max="2307" width="12.7109375" style="100" customWidth="1"/>
    <col min="2308" max="2311" width="10.7109375" style="100" customWidth="1"/>
    <col min="2312" max="2312" width="12.7109375" style="100" customWidth="1"/>
    <col min="2313" max="2313" width="30.7109375" style="100" customWidth="1"/>
    <col min="2314" max="2560" width="9.140625" style="100"/>
    <col min="2561" max="2561" width="30.7109375" style="100" customWidth="1"/>
    <col min="2562" max="2563" width="12.7109375" style="100" customWidth="1"/>
    <col min="2564" max="2567" width="10.7109375" style="100" customWidth="1"/>
    <col min="2568" max="2568" width="12.7109375" style="100" customWidth="1"/>
    <col min="2569" max="2569" width="30.7109375" style="100" customWidth="1"/>
    <col min="2570" max="2816" width="9.140625" style="100"/>
    <col min="2817" max="2817" width="30.7109375" style="100" customWidth="1"/>
    <col min="2818" max="2819" width="12.7109375" style="100" customWidth="1"/>
    <col min="2820" max="2823" width="10.7109375" style="100" customWidth="1"/>
    <col min="2824" max="2824" width="12.7109375" style="100" customWidth="1"/>
    <col min="2825" max="2825" width="30.7109375" style="100" customWidth="1"/>
    <col min="2826" max="3072" width="9.140625" style="100"/>
    <col min="3073" max="3073" width="30.7109375" style="100" customWidth="1"/>
    <col min="3074" max="3075" width="12.7109375" style="100" customWidth="1"/>
    <col min="3076" max="3079" width="10.7109375" style="100" customWidth="1"/>
    <col min="3080" max="3080" width="12.7109375" style="100" customWidth="1"/>
    <col min="3081" max="3081" width="30.7109375" style="100" customWidth="1"/>
    <col min="3082" max="3328" width="9.140625" style="100"/>
    <col min="3329" max="3329" width="30.7109375" style="100" customWidth="1"/>
    <col min="3330" max="3331" width="12.7109375" style="100" customWidth="1"/>
    <col min="3332" max="3335" width="10.7109375" style="100" customWidth="1"/>
    <col min="3336" max="3336" width="12.7109375" style="100" customWidth="1"/>
    <col min="3337" max="3337" width="30.7109375" style="100" customWidth="1"/>
    <col min="3338" max="3584" width="9.140625" style="100"/>
    <col min="3585" max="3585" width="30.7109375" style="100" customWidth="1"/>
    <col min="3586" max="3587" width="12.7109375" style="100" customWidth="1"/>
    <col min="3588" max="3591" width="10.7109375" style="100" customWidth="1"/>
    <col min="3592" max="3592" width="12.7109375" style="100" customWidth="1"/>
    <col min="3593" max="3593" width="30.7109375" style="100" customWidth="1"/>
    <col min="3594" max="3840" width="9.140625" style="100"/>
    <col min="3841" max="3841" width="30.7109375" style="100" customWidth="1"/>
    <col min="3842" max="3843" width="12.7109375" style="100" customWidth="1"/>
    <col min="3844" max="3847" width="10.7109375" style="100" customWidth="1"/>
    <col min="3848" max="3848" width="12.7109375" style="100" customWidth="1"/>
    <col min="3849" max="3849" width="30.7109375" style="100" customWidth="1"/>
    <col min="3850" max="4096" width="9.140625" style="100"/>
    <col min="4097" max="4097" width="30.7109375" style="100" customWidth="1"/>
    <col min="4098" max="4099" width="12.7109375" style="100" customWidth="1"/>
    <col min="4100" max="4103" width="10.7109375" style="100" customWidth="1"/>
    <col min="4104" max="4104" width="12.7109375" style="100" customWidth="1"/>
    <col min="4105" max="4105" width="30.7109375" style="100" customWidth="1"/>
    <col min="4106" max="4352" width="9.140625" style="100"/>
    <col min="4353" max="4353" width="30.7109375" style="100" customWidth="1"/>
    <col min="4354" max="4355" width="12.7109375" style="100" customWidth="1"/>
    <col min="4356" max="4359" width="10.7109375" style="100" customWidth="1"/>
    <col min="4360" max="4360" width="12.7109375" style="100" customWidth="1"/>
    <col min="4361" max="4361" width="30.7109375" style="100" customWidth="1"/>
    <col min="4362" max="4608" width="9.140625" style="100"/>
    <col min="4609" max="4609" width="30.7109375" style="100" customWidth="1"/>
    <col min="4610" max="4611" width="12.7109375" style="100" customWidth="1"/>
    <col min="4612" max="4615" width="10.7109375" style="100" customWidth="1"/>
    <col min="4616" max="4616" width="12.7109375" style="100" customWidth="1"/>
    <col min="4617" max="4617" width="30.7109375" style="100" customWidth="1"/>
    <col min="4618" max="4864" width="9.140625" style="100"/>
    <col min="4865" max="4865" width="30.7109375" style="100" customWidth="1"/>
    <col min="4866" max="4867" width="12.7109375" style="100" customWidth="1"/>
    <col min="4868" max="4871" width="10.7109375" style="100" customWidth="1"/>
    <col min="4872" max="4872" width="12.7109375" style="100" customWidth="1"/>
    <col min="4873" max="4873" width="30.7109375" style="100" customWidth="1"/>
    <col min="4874" max="5120" width="9.140625" style="100"/>
    <col min="5121" max="5121" width="30.7109375" style="100" customWidth="1"/>
    <col min="5122" max="5123" width="12.7109375" style="100" customWidth="1"/>
    <col min="5124" max="5127" width="10.7109375" style="100" customWidth="1"/>
    <col min="5128" max="5128" width="12.7109375" style="100" customWidth="1"/>
    <col min="5129" max="5129" width="30.7109375" style="100" customWidth="1"/>
    <col min="5130" max="5376" width="9.140625" style="100"/>
    <col min="5377" max="5377" width="30.7109375" style="100" customWidth="1"/>
    <col min="5378" max="5379" width="12.7109375" style="100" customWidth="1"/>
    <col min="5380" max="5383" width="10.7109375" style="100" customWidth="1"/>
    <col min="5384" max="5384" width="12.7109375" style="100" customWidth="1"/>
    <col min="5385" max="5385" width="30.7109375" style="100" customWidth="1"/>
    <col min="5386" max="5632" width="9.140625" style="100"/>
    <col min="5633" max="5633" width="30.7109375" style="100" customWidth="1"/>
    <col min="5634" max="5635" width="12.7109375" style="100" customWidth="1"/>
    <col min="5636" max="5639" width="10.7109375" style="100" customWidth="1"/>
    <col min="5640" max="5640" width="12.7109375" style="100" customWidth="1"/>
    <col min="5641" max="5641" width="30.7109375" style="100" customWidth="1"/>
    <col min="5642" max="5888" width="9.140625" style="100"/>
    <col min="5889" max="5889" width="30.7109375" style="100" customWidth="1"/>
    <col min="5890" max="5891" width="12.7109375" style="100" customWidth="1"/>
    <col min="5892" max="5895" width="10.7109375" style="100" customWidth="1"/>
    <col min="5896" max="5896" width="12.7109375" style="100" customWidth="1"/>
    <col min="5897" max="5897" width="30.7109375" style="100" customWidth="1"/>
    <col min="5898" max="6144" width="9.140625" style="100"/>
    <col min="6145" max="6145" width="30.7109375" style="100" customWidth="1"/>
    <col min="6146" max="6147" width="12.7109375" style="100" customWidth="1"/>
    <col min="6148" max="6151" width="10.7109375" style="100" customWidth="1"/>
    <col min="6152" max="6152" width="12.7109375" style="100" customWidth="1"/>
    <col min="6153" max="6153" width="30.7109375" style="100" customWidth="1"/>
    <col min="6154" max="6400" width="9.140625" style="100"/>
    <col min="6401" max="6401" width="30.7109375" style="100" customWidth="1"/>
    <col min="6402" max="6403" width="12.7109375" style="100" customWidth="1"/>
    <col min="6404" max="6407" width="10.7109375" style="100" customWidth="1"/>
    <col min="6408" max="6408" width="12.7109375" style="100" customWidth="1"/>
    <col min="6409" max="6409" width="30.7109375" style="100" customWidth="1"/>
    <col min="6410" max="6656" width="9.140625" style="100"/>
    <col min="6657" max="6657" width="30.7109375" style="100" customWidth="1"/>
    <col min="6658" max="6659" width="12.7109375" style="100" customWidth="1"/>
    <col min="6660" max="6663" width="10.7109375" style="100" customWidth="1"/>
    <col min="6664" max="6664" width="12.7109375" style="100" customWidth="1"/>
    <col min="6665" max="6665" width="30.7109375" style="100" customWidth="1"/>
    <col min="6666" max="6912" width="9.140625" style="100"/>
    <col min="6913" max="6913" width="30.7109375" style="100" customWidth="1"/>
    <col min="6914" max="6915" width="12.7109375" style="100" customWidth="1"/>
    <col min="6916" max="6919" width="10.7109375" style="100" customWidth="1"/>
    <col min="6920" max="6920" width="12.7109375" style="100" customWidth="1"/>
    <col min="6921" max="6921" width="30.7109375" style="100" customWidth="1"/>
    <col min="6922" max="7168" width="9.140625" style="100"/>
    <col min="7169" max="7169" width="30.7109375" style="100" customWidth="1"/>
    <col min="7170" max="7171" width="12.7109375" style="100" customWidth="1"/>
    <col min="7172" max="7175" width="10.7109375" style="100" customWidth="1"/>
    <col min="7176" max="7176" width="12.7109375" style="100" customWidth="1"/>
    <col min="7177" max="7177" width="30.7109375" style="100" customWidth="1"/>
    <col min="7178" max="7424" width="9.140625" style="100"/>
    <col min="7425" max="7425" width="30.7109375" style="100" customWidth="1"/>
    <col min="7426" max="7427" width="12.7109375" style="100" customWidth="1"/>
    <col min="7428" max="7431" width="10.7109375" style="100" customWidth="1"/>
    <col min="7432" max="7432" width="12.7109375" style="100" customWidth="1"/>
    <col min="7433" max="7433" width="30.7109375" style="100" customWidth="1"/>
    <col min="7434" max="7680" width="9.140625" style="100"/>
    <col min="7681" max="7681" width="30.7109375" style="100" customWidth="1"/>
    <col min="7682" max="7683" width="12.7109375" style="100" customWidth="1"/>
    <col min="7684" max="7687" width="10.7109375" style="100" customWidth="1"/>
    <col min="7688" max="7688" width="12.7109375" style="100" customWidth="1"/>
    <col min="7689" max="7689" width="30.7109375" style="100" customWidth="1"/>
    <col min="7690" max="7936" width="9.140625" style="100"/>
    <col min="7937" max="7937" width="30.7109375" style="100" customWidth="1"/>
    <col min="7938" max="7939" width="12.7109375" style="100" customWidth="1"/>
    <col min="7940" max="7943" width="10.7109375" style="100" customWidth="1"/>
    <col min="7944" max="7944" width="12.7109375" style="100" customWidth="1"/>
    <col min="7945" max="7945" width="30.7109375" style="100" customWidth="1"/>
    <col min="7946" max="8192" width="9.140625" style="100"/>
    <col min="8193" max="8193" width="30.7109375" style="100" customWidth="1"/>
    <col min="8194" max="8195" width="12.7109375" style="100" customWidth="1"/>
    <col min="8196" max="8199" width="10.7109375" style="100" customWidth="1"/>
    <col min="8200" max="8200" width="12.7109375" style="100" customWidth="1"/>
    <col min="8201" max="8201" width="30.7109375" style="100" customWidth="1"/>
    <col min="8202" max="8448" width="9.140625" style="100"/>
    <col min="8449" max="8449" width="30.7109375" style="100" customWidth="1"/>
    <col min="8450" max="8451" width="12.7109375" style="100" customWidth="1"/>
    <col min="8452" max="8455" width="10.7109375" style="100" customWidth="1"/>
    <col min="8456" max="8456" width="12.7109375" style="100" customWidth="1"/>
    <col min="8457" max="8457" width="30.7109375" style="100" customWidth="1"/>
    <col min="8458" max="8704" width="9.140625" style="100"/>
    <col min="8705" max="8705" width="30.7109375" style="100" customWidth="1"/>
    <col min="8706" max="8707" width="12.7109375" style="100" customWidth="1"/>
    <col min="8708" max="8711" width="10.7109375" style="100" customWidth="1"/>
    <col min="8712" max="8712" width="12.7109375" style="100" customWidth="1"/>
    <col min="8713" max="8713" width="30.7109375" style="100" customWidth="1"/>
    <col min="8714" max="8960" width="9.140625" style="100"/>
    <col min="8961" max="8961" width="30.7109375" style="100" customWidth="1"/>
    <col min="8962" max="8963" width="12.7109375" style="100" customWidth="1"/>
    <col min="8964" max="8967" width="10.7109375" style="100" customWidth="1"/>
    <col min="8968" max="8968" width="12.7109375" style="100" customWidth="1"/>
    <col min="8969" max="8969" width="30.7109375" style="100" customWidth="1"/>
    <col min="8970" max="9216" width="9.140625" style="100"/>
    <col min="9217" max="9217" width="30.7109375" style="100" customWidth="1"/>
    <col min="9218" max="9219" width="12.7109375" style="100" customWidth="1"/>
    <col min="9220" max="9223" width="10.7109375" style="100" customWidth="1"/>
    <col min="9224" max="9224" width="12.7109375" style="100" customWidth="1"/>
    <col min="9225" max="9225" width="30.7109375" style="100" customWidth="1"/>
    <col min="9226" max="9472" width="9.140625" style="100"/>
    <col min="9473" max="9473" width="30.7109375" style="100" customWidth="1"/>
    <col min="9474" max="9475" width="12.7109375" style="100" customWidth="1"/>
    <col min="9476" max="9479" width="10.7109375" style="100" customWidth="1"/>
    <col min="9480" max="9480" width="12.7109375" style="100" customWidth="1"/>
    <col min="9481" max="9481" width="30.7109375" style="100" customWidth="1"/>
    <col min="9482" max="9728" width="9.140625" style="100"/>
    <col min="9729" max="9729" width="30.7109375" style="100" customWidth="1"/>
    <col min="9730" max="9731" width="12.7109375" style="100" customWidth="1"/>
    <col min="9732" max="9735" width="10.7109375" style="100" customWidth="1"/>
    <col min="9736" max="9736" width="12.7109375" style="100" customWidth="1"/>
    <col min="9737" max="9737" width="30.7109375" style="100" customWidth="1"/>
    <col min="9738" max="9984" width="9.140625" style="100"/>
    <col min="9985" max="9985" width="30.7109375" style="100" customWidth="1"/>
    <col min="9986" max="9987" width="12.7109375" style="100" customWidth="1"/>
    <col min="9988" max="9991" width="10.7109375" style="100" customWidth="1"/>
    <col min="9992" max="9992" width="12.7109375" style="100" customWidth="1"/>
    <col min="9993" max="9993" width="30.7109375" style="100" customWidth="1"/>
    <col min="9994" max="10240" width="9.140625" style="100"/>
    <col min="10241" max="10241" width="30.7109375" style="100" customWidth="1"/>
    <col min="10242" max="10243" width="12.7109375" style="100" customWidth="1"/>
    <col min="10244" max="10247" width="10.7109375" style="100" customWidth="1"/>
    <col min="10248" max="10248" width="12.7109375" style="100" customWidth="1"/>
    <col min="10249" max="10249" width="30.7109375" style="100" customWidth="1"/>
    <col min="10250" max="10496" width="9.140625" style="100"/>
    <col min="10497" max="10497" width="30.7109375" style="100" customWidth="1"/>
    <col min="10498" max="10499" width="12.7109375" style="100" customWidth="1"/>
    <col min="10500" max="10503" width="10.7109375" style="100" customWidth="1"/>
    <col min="10504" max="10504" width="12.7109375" style="100" customWidth="1"/>
    <col min="10505" max="10505" width="30.7109375" style="100" customWidth="1"/>
    <col min="10506" max="10752" width="9.140625" style="100"/>
    <col min="10753" max="10753" width="30.7109375" style="100" customWidth="1"/>
    <col min="10754" max="10755" width="12.7109375" style="100" customWidth="1"/>
    <col min="10756" max="10759" width="10.7109375" style="100" customWidth="1"/>
    <col min="10760" max="10760" width="12.7109375" style="100" customWidth="1"/>
    <col min="10761" max="10761" width="30.7109375" style="100" customWidth="1"/>
    <col min="10762" max="11008" width="9.140625" style="100"/>
    <col min="11009" max="11009" width="30.7109375" style="100" customWidth="1"/>
    <col min="11010" max="11011" width="12.7109375" style="100" customWidth="1"/>
    <col min="11012" max="11015" width="10.7109375" style="100" customWidth="1"/>
    <col min="11016" max="11016" width="12.7109375" style="100" customWidth="1"/>
    <col min="11017" max="11017" width="30.7109375" style="100" customWidth="1"/>
    <col min="11018" max="11264" width="9.140625" style="100"/>
    <col min="11265" max="11265" width="30.7109375" style="100" customWidth="1"/>
    <col min="11266" max="11267" width="12.7109375" style="100" customWidth="1"/>
    <col min="11268" max="11271" width="10.7109375" style="100" customWidth="1"/>
    <col min="11272" max="11272" width="12.7109375" style="100" customWidth="1"/>
    <col min="11273" max="11273" width="30.7109375" style="100" customWidth="1"/>
    <col min="11274" max="11520" width="9.140625" style="100"/>
    <col min="11521" max="11521" width="30.7109375" style="100" customWidth="1"/>
    <col min="11522" max="11523" width="12.7109375" style="100" customWidth="1"/>
    <col min="11524" max="11527" width="10.7109375" style="100" customWidth="1"/>
    <col min="11528" max="11528" width="12.7109375" style="100" customWidth="1"/>
    <col min="11529" max="11529" width="30.7109375" style="100" customWidth="1"/>
    <col min="11530" max="11776" width="9.140625" style="100"/>
    <col min="11777" max="11777" width="30.7109375" style="100" customWidth="1"/>
    <col min="11778" max="11779" width="12.7109375" style="100" customWidth="1"/>
    <col min="11780" max="11783" width="10.7109375" style="100" customWidth="1"/>
    <col min="11784" max="11784" width="12.7109375" style="100" customWidth="1"/>
    <col min="11785" max="11785" width="30.7109375" style="100" customWidth="1"/>
    <col min="11786" max="12032" width="9.140625" style="100"/>
    <col min="12033" max="12033" width="30.7109375" style="100" customWidth="1"/>
    <col min="12034" max="12035" width="12.7109375" style="100" customWidth="1"/>
    <col min="12036" max="12039" width="10.7109375" style="100" customWidth="1"/>
    <col min="12040" max="12040" width="12.7109375" style="100" customWidth="1"/>
    <col min="12041" max="12041" width="30.7109375" style="100" customWidth="1"/>
    <col min="12042" max="12288" width="9.140625" style="100"/>
    <col min="12289" max="12289" width="30.7109375" style="100" customWidth="1"/>
    <col min="12290" max="12291" width="12.7109375" style="100" customWidth="1"/>
    <col min="12292" max="12295" width="10.7109375" style="100" customWidth="1"/>
    <col min="12296" max="12296" width="12.7109375" style="100" customWidth="1"/>
    <col min="12297" max="12297" width="30.7109375" style="100" customWidth="1"/>
    <col min="12298" max="12544" width="9.140625" style="100"/>
    <col min="12545" max="12545" width="30.7109375" style="100" customWidth="1"/>
    <col min="12546" max="12547" width="12.7109375" style="100" customWidth="1"/>
    <col min="12548" max="12551" width="10.7109375" style="100" customWidth="1"/>
    <col min="12552" max="12552" width="12.7109375" style="100" customWidth="1"/>
    <col min="12553" max="12553" width="30.7109375" style="100" customWidth="1"/>
    <col min="12554" max="12800" width="9.140625" style="100"/>
    <col min="12801" max="12801" width="30.7109375" style="100" customWidth="1"/>
    <col min="12802" max="12803" width="12.7109375" style="100" customWidth="1"/>
    <col min="12804" max="12807" width="10.7109375" style="100" customWidth="1"/>
    <col min="12808" max="12808" width="12.7109375" style="100" customWidth="1"/>
    <col min="12809" max="12809" width="30.7109375" style="100" customWidth="1"/>
    <col min="12810" max="13056" width="9.140625" style="100"/>
    <col min="13057" max="13057" width="30.7109375" style="100" customWidth="1"/>
    <col min="13058" max="13059" width="12.7109375" style="100" customWidth="1"/>
    <col min="13060" max="13063" width="10.7109375" style="100" customWidth="1"/>
    <col min="13064" max="13064" width="12.7109375" style="100" customWidth="1"/>
    <col min="13065" max="13065" width="30.7109375" style="100" customWidth="1"/>
    <col min="13066" max="13312" width="9.140625" style="100"/>
    <col min="13313" max="13313" width="30.7109375" style="100" customWidth="1"/>
    <col min="13314" max="13315" width="12.7109375" style="100" customWidth="1"/>
    <col min="13316" max="13319" width="10.7109375" style="100" customWidth="1"/>
    <col min="13320" max="13320" width="12.7109375" style="100" customWidth="1"/>
    <col min="13321" max="13321" width="30.7109375" style="100" customWidth="1"/>
    <col min="13322" max="13568" width="9.140625" style="100"/>
    <col min="13569" max="13569" width="30.7109375" style="100" customWidth="1"/>
    <col min="13570" max="13571" width="12.7109375" style="100" customWidth="1"/>
    <col min="13572" max="13575" width="10.7109375" style="100" customWidth="1"/>
    <col min="13576" max="13576" width="12.7109375" style="100" customWidth="1"/>
    <col min="13577" max="13577" width="30.7109375" style="100" customWidth="1"/>
    <col min="13578" max="13824" width="9.140625" style="100"/>
    <col min="13825" max="13825" width="30.7109375" style="100" customWidth="1"/>
    <col min="13826" max="13827" width="12.7109375" style="100" customWidth="1"/>
    <col min="13828" max="13831" width="10.7109375" style="100" customWidth="1"/>
    <col min="13832" max="13832" width="12.7109375" style="100" customWidth="1"/>
    <col min="13833" max="13833" width="30.7109375" style="100" customWidth="1"/>
    <col min="13834" max="14080" width="9.140625" style="100"/>
    <col min="14081" max="14081" width="30.7109375" style="100" customWidth="1"/>
    <col min="14082" max="14083" width="12.7109375" style="100" customWidth="1"/>
    <col min="14084" max="14087" width="10.7109375" style="100" customWidth="1"/>
    <col min="14088" max="14088" width="12.7109375" style="100" customWidth="1"/>
    <col min="14089" max="14089" width="30.7109375" style="100" customWidth="1"/>
    <col min="14090" max="14336" width="9.140625" style="100"/>
    <col min="14337" max="14337" width="30.7109375" style="100" customWidth="1"/>
    <col min="14338" max="14339" width="12.7109375" style="100" customWidth="1"/>
    <col min="14340" max="14343" width="10.7109375" style="100" customWidth="1"/>
    <col min="14344" max="14344" width="12.7109375" style="100" customWidth="1"/>
    <col min="14345" max="14345" width="30.7109375" style="100" customWidth="1"/>
    <col min="14346" max="14592" width="9.140625" style="100"/>
    <col min="14593" max="14593" width="30.7109375" style="100" customWidth="1"/>
    <col min="14594" max="14595" width="12.7109375" style="100" customWidth="1"/>
    <col min="14596" max="14599" width="10.7109375" style="100" customWidth="1"/>
    <col min="14600" max="14600" width="12.7109375" style="100" customWidth="1"/>
    <col min="14601" max="14601" width="30.7109375" style="100" customWidth="1"/>
    <col min="14602" max="14848" width="9.140625" style="100"/>
    <col min="14849" max="14849" width="30.7109375" style="100" customWidth="1"/>
    <col min="14850" max="14851" width="12.7109375" style="100" customWidth="1"/>
    <col min="14852" max="14855" width="10.7109375" style="100" customWidth="1"/>
    <col min="14856" max="14856" width="12.7109375" style="100" customWidth="1"/>
    <col min="14857" max="14857" width="30.7109375" style="100" customWidth="1"/>
    <col min="14858" max="15104" width="9.140625" style="100"/>
    <col min="15105" max="15105" width="30.7109375" style="100" customWidth="1"/>
    <col min="15106" max="15107" width="12.7109375" style="100" customWidth="1"/>
    <col min="15108" max="15111" width="10.7109375" style="100" customWidth="1"/>
    <col min="15112" max="15112" width="12.7109375" style="100" customWidth="1"/>
    <col min="15113" max="15113" width="30.7109375" style="100" customWidth="1"/>
    <col min="15114" max="15360" width="9.140625" style="100"/>
    <col min="15361" max="15361" width="30.7109375" style="100" customWidth="1"/>
    <col min="15362" max="15363" width="12.7109375" style="100" customWidth="1"/>
    <col min="15364" max="15367" width="10.7109375" style="100" customWidth="1"/>
    <col min="15368" max="15368" width="12.7109375" style="100" customWidth="1"/>
    <col min="15369" max="15369" width="30.7109375" style="100" customWidth="1"/>
    <col min="15370" max="15616" width="9.140625" style="100"/>
    <col min="15617" max="15617" width="30.7109375" style="100" customWidth="1"/>
    <col min="15618" max="15619" width="12.7109375" style="100" customWidth="1"/>
    <col min="15620" max="15623" width="10.7109375" style="100" customWidth="1"/>
    <col min="15624" max="15624" width="12.7109375" style="100" customWidth="1"/>
    <col min="15625" max="15625" width="30.7109375" style="100" customWidth="1"/>
    <col min="15626" max="15872" width="9.140625" style="100"/>
    <col min="15873" max="15873" width="30.7109375" style="100" customWidth="1"/>
    <col min="15874" max="15875" width="12.7109375" style="100" customWidth="1"/>
    <col min="15876" max="15879" width="10.7109375" style="100" customWidth="1"/>
    <col min="15880" max="15880" width="12.7109375" style="100" customWidth="1"/>
    <col min="15881" max="15881" width="30.7109375" style="100" customWidth="1"/>
    <col min="15882" max="16128" width="9.140625" style="100"/>
    <col min="16129" max="16129" width="30.7109375" style="100" customWidth="1"/>
    <col min="16130" max="16131" width="12.7109375" style="100" customWidth="1"/>
    <col min="16132" max="16135" width="10.7109375" style="100" customWidth="1"/>
    <col min="16136" max="16136" width="12.7109375" style="100" customWidth="1"/>
    <col min="16137" max="16137" width="30.7109375" style="100" customWidth="1"/>
    <col min="16138" max="16384" width="9.140625" style="100"/>
  </cols>
  <sheetData>
    <row r="1" spans="1:9" s="268" customFormat="1" ht="45.75" customHeight="1">
      <c r="A1" s="1100" t="s">
        <v>1402</v>
      </c>
      <c r="B1" s="1101"/>
      <c r="C1" s="1101"/>
      <c r="D1" s="1101"/>
      <c r="E1" s="1101"/>
      <c r="F1" s="1101"/>
      <c r="G1" s="1101"/>
      <c r="H1" s="1101"/>
      <c r="I1" s="1101"/>
    </row>
    <row r="2" spans="1:9" s="158" customFormat="1" ht="33" customHeight="1">
      <c r="A2" s="1102" t="s">
        <v>1403</v>
      </c>
      <c r="B2" s="1102"/>
      <c r="C2" s="1102"/>
      <c r="D2" s="1102"/>
      <c r="E2" s="1102"/>
      <c r="F2" s="1102"/>
      <c r="G2" s="1102"/>
      <c r="H2" s="1102"/>
      <c r="I2" s="1102"/>
    </row>
    <row r="3" spans="1:9" s="158" customFormat="1" ht="15.75">
      <c r="A3" s="1103" t="s">
        <v>1130</v>
      </c>
      <c r="B3" s="1103"/>
      <c r="C3" s="1103"/>
      <c r="D3" s="1103"/>
      <c r="E3" s="1103"/>
      <c r="F3" s="1103"/>
      <c r="G3" s="1103"/>
      <c r="H3" s="1103"/>
      <c r="I3" s="1103"/>
    </row>
    <row r="4" spans="1:9" s="158" customFormat="1" ht="15.75">
      <c r="A4" s="1104" t="s">
        <v>708</v>
      </c>
      <c r="B4" s="1104"/>
      <c r="C4" s="1104"/>
      <c r="D4" s="1104"/>
      <c r="E4" s="1104"/>
      <c r="F4" s="1104"/>
      <c r="G4" s="1104"/>
      <c r="H4" s="1104"/>
      <c r="I4" s="1104"/>
    </row>
    <row r="5" spans="1:9" ht="24.6" customHeight="1">
      <c r="A5" s="668" t="s">
        <v>167</v>
      </c>
      <c r="B5" s="669"/>
      <c r="C5" s="669"/>
      <c r="D5" s="669"/>
      <c r="E5" s="669"/>
      <c r="F5" s="669"/>
      <c r="G5" s="669"/>
      <c r="H5" s="669"/>
      <c r="I5" s="670" t="s">
        <v>168</v>
      </c>
    </row>
    <row r="6" spans="1:9" s="11" customFormat="1" ht="57" customHeight="1">
      <c r="A6" s="1105" t="s">
        <v>741</v>
      </c>
      <c r="B6" s="1105"/>
      <c r="C6" s="52">
        <v>2016</v>
      </c>
      <c r="D6" s="52">
        <v>2015</v>
      </c>
      <c r="E6" s="52">
        <v>2014</v>
      </c>
      <c r="F6" s="52">
        <v>2013</v>
      </c>
      <c r="G6" s="52">
        <v>2012</v>
      </c>
      <c r="H6" s="1106" t="s">
        <v>169</v>
      </c>
      <c r="I6" s="1107"/>
    </row>
    <row r="7" spans="1:9" ht="24.95" customHeight="1" thickBot="1">
      <c r="A7" s="1113" t="s">
        <v>870</v>
      </c>
      <c r="B7" s="56" t="s">
        <v>170</v>
      </c>
      <c r="C7" s="420">
        <v>88.21</v>
      </c>
      <c r="D7" s="420">
        <v>93.85</v>
      </c>
      <c r="E7" s="420">
        <v>94.87</v>
      </c>
      <c r="F7" s="420">
        <v>95.4</v>
      </c>
      <c r="G7" s="420">
        <v>86.39</v>
      </c>
      <c r="H7" s="53" t="s">
        <v>171</v>
      </c>
      <c r="I7" s="1116" t="s">
        <v>172</v>
      </c>
    </row>
    <row r="8" spans="1:9" ht="24.95" customHeight="1" thickTop="1" thickBot="1">
      <c r="A8" s="1114"/>
      <c r="B8" s="224" t="s">
        <v>173</v>
      </c>
      <c r="C8" s="421">
        <v>60.12</v>
      </c>
      <c r="D8" s="421">
        <v>63.4</v>
      </c>
      <c r="E8" s="421">
        <v>64.62</v>
      </c>
      <c r="F8" s="421">
        <v>63.7</v>
      </c>
      <c r="G8" s="421">
        <v>65.91</v>
      </c>
      <c r="H8" s="54" t="s">
        <v>174</v>
      </c>
      <c r="I8" s="1117"/>
    </row>
    <row r="9" spans="1:9" ht="24.95" customHeight="1" thickTop="1" thickBot="1">
      <c r="A9" s="1115"/>
      <c r="B9" s="224" t="s">
        <v>66</v>
      </c>
      <c r="C9" s="969">
        <v>65.17</v>
      </c>
      <c r="D9" s="422">
        <v>69.180000000000007</v>
      </c>
      <c r="E9" s="422">
        <v>70.48</v>
      </c>
      <c r="F9" s="422">
        <v>70</v>
      </c>
      <c r="G9" s="422">
        <v>70.34</v>
      </c>
      <c r="H9" s="54" t="s">
        <v>67</v>
      </c>
      <c r="I9" s="1118"/>
    </row>
    <row r="10" spans="1:9" ht="24.95" customHeight="1" thickTop="1" thickBot="1">
      <c r="A10" s="1119" t="s">
        <v>175</v>
      </c>
      <c r="B10" s="58" t="s">
        <v>170</v>
      </c>
      <c r="C10" s="423">
        <v>2.99</v>
      </c>
      <c r="D10" s="423">
        <v>3.2</v>
      </c>
      <c r="E10" s="423">
        <v>3.2</v>
      </c>
      <c r="F10" s="423">
        <v>3.2</v>
      </c>
      <c r="G10" s="423">
        <v>3</v>
      </c>
      <c r="H10" s="59" t="s">
        <v>171</v>
      </c>
      <c r="I10" s="1110" t="s">
        <v>176</v>
      </c>
    </row>
    <row r="11" spans="1:9" ht="24.95" customHeight="1" thickTop="1" thickBot="1">
      <c r="A11" s="1119"/>
      <c r="B11" s="226" t="s">
        <v>173</v>
      </c>
      <c r="C11" s="423">
        <v>1.69</v>
      </c>
      <c r="D11" s="423">
        <v>1.8</v>
      </c>
      <c r="E11" s="423">
        <v>1.82</v>
      </c>
      <c r="F11" s="423">
        <v>1.8</v>
      </c>
      <c r="G11" s="423">
        <v>1.89</v>
      </c>
      <c r="H11" s="60" t="s">
        <v>174</v>
      </c>
      <c r="I11" s="1111"/>
    </row>
    <row r="12" spans="1:9" ht="24.95" customHeight="1" thickTop="1" thickBot="1">
      <c r="A12" s="1119"/>
      <c r="B12" s="226" t="s">
        <v>66</v>
      </c>
      <c r="C12" s="970">
        <v>1.85</v>
      </c>
      <c r="D12" s="424">
        <v>2</v>
      </c>
      <c r="E12" s="424">
        <v>2</v>
      </c>
      <c r="F12" s="424">
        <v>2</v>
      </c>
      <c r="G12" s="424">
        <v>2.0499999999999998</v>
      </c>
      <c r="H12" s="60" t="s">
        <v>67</v>
      </c>
      <c r="I12" s="1120"/>
    </row>
    <row r="13" spans="1:9" ht="24.95" customHeight="1" thickTop="1" thickBot="1">
      <c r="A13" s="1121" t="s">
        <v>177</v>
      </c>
      <c r="B13" s="57" t="s">
        <v>170</v>
      </c>
      <c r="C13" s="421">
        <v>1.47</v>
      </c>
      <c r="D13" s="421">
        <v>1.6</v>
      </c>
      <c r="E13" s="421">
        <v>1.6</v>
      </c>
      <c r="F13" s="421">
        <v>1.5</v>
      </c>
      <c r="G13" s="421">
        <v>1.48</v>
      </c>
      <c r="H13" s="55" t="s">
        <v>171</v>
      </c>
      <c r="I13" s="1122" t="s">
        <v>178</v>
      </c>
    </row>
    <row r="14" spans="1:9" ht="24.95" customHeight="1" thickTop="1" thickBot="1">
      <c r="A14" s="1121"/>
      <c r="B14" s="224" t="s">
        <v>173</v>
      </c>
      <c r="C14" s="421">
        <v>0.84</v>
      </c>
      <c r="D14" s="421">
        <v>0.86</v>
      </c>
      <c r="E14" s="421">
        <v>0.89</v>
      </c>
      <c r="F14" s="421">
        <v>0.9</v>
      </c>
      <c r="G14" s="421">
        <v>0.93</v>
      </c>
      <c r="H14" s="54" t="s">
        <v>174</v>
      </c>
      <c r="I14" s="1123"/>
    </row>
    <row r="15" spans="1:9" ht="24.95" customHeight="1" thickTop="1" thickBot="1">
      <c r="A15" s="1121"/>
      <c r="B15" s="224" t="s">
        <v>66</v>
      </c>
      <c r="C15" s="969">
        <v>0.92</v>
      </c>
      <c r="D15" s="422">
        <v>1</v>
      </c>
      <c r="E15" s="422">
        <v>1.2</v>
      </c>
      <c r="F15" s="422">
        <v>1</v>
      </c>
      <c r="G15" s="422">
        <v>1.01</v>
      </c>
      <c r="H15" s="54" t="s">
        <v>67</v>
      </c>
      <c r="I15" s="1124"/>
    </row>
    <row r="16" spans="1:9" ht="24.95" customHeight="1" thickTop="1" thickBot="1">
      <c r="A16" s="1108" t="s">
        <v>871</v>
      </c>
      <c r="B16" s="58" t="s">
        <v>170</v>
      </c>
      <c r="C16" s="423">
        <v>31.64</v>
      </c>
      <c r="D16" s="423">
        <v>31.7</v>
      </c>
      <c r="E16" s="423">
        <v>31.4</v>
      </c>
      <c r="F16" s="423">
        <v>31.4</v>
      </c>
      <c r="G16" s="423">
        <v>31.5</v>
      </c>
      <c r="H16" s="59" t="s">
        <v>171</v>
      </c>
      <c r="I16" s="1110" t="s">
        <v>179</v>
      </c>
    </row>
    <row r="17" spans="1:9" ht="24.95" customHeight="1" thickTop="1" thickBot="1">
      <c r="A17" s="1108"/>
      <c r="B17" s="226" t="s">
        <v>173</v>
      </c>
      <c r="C17" s="423">
        <v>29.8</v>
      </c>
      <c r="D17" s="423">
        <v>30.05</v>
      </c>
      <c r="E17" s="423">
        <v>29.7</v>
      </c>
      <c r="F17" s="423">
        <v>29.3</v>
      </c>
      <c r="G17" s="423">
        <v>29.2</v>
      </c>
      <c r="H17" s="60" t="s">
        <v>174</v>
      </c>
      <c r="I17" s="1111"/>
    </row>
    <row r="18" spans="1:9" ht="24.95" customHeight="1" thickTop="1">
      <c r="A18" s="1109"/>
      <c r="B18" s="228" t="s">
        <v>66</v>
      </c>
      <c r="C18" s="971">
        <v>30.28</v>
      </c>
      <c r="D18" s="425">
        <v>30.5</v>
      </c>
      <c r="E18" s="425">
        <v>30.1</v>
      </c>
      <c r="F18" s="425">
        <v>29.9</v>
      </c>
      <c r="G18" s="425">
        <v>29.9</v>
      </c>
      <c r="H18" s="61" t="s">
        <v>67</v>
      </c>
      <c r="I18" s="1112"/>
    </row>
  </sheetData>
  <mergeCells count="14">
    <mergeCell ref="A16:A18"/>
    <mergeCell ref="I16:I18"/>
    <mergeCell ref="A7:A9"/>
    <mergeCell ref="I7:I9"/>
    <mergeCell ref="A10:A12"/>
    <mergeCell ref="I10:I12"/>
    <mergeCell ref="A13:A15"/>
    <mergeCell ref="I13:I15"/>
    <mergeCell ref="A1:I1"/>
    <mergeCell ref="A2:I2"/>
    <mergeCell ref="A3:I3"/>
    <mergeCell ref="A4:I4"/>
    <mergeCell ref="A6:B6"/>
    <mergeCell ref="H6:I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view="pageBreakPreview" zoomScaleNormal="100" zoomScaleSheetLayoutView="100" workbookViewId="0">
      <selection activeCell="K10" sqref="K10"/>
    </sheetView>
  </sheetViews>
  <sheetFormatPr defaultRowHeight="15"/>
  <cols>
    <col min="1" max="1" width="21.85546875" style="3" customWidth="1"/>
    <col min="2" max="2" width="11" style="3" customWidth="1"/>
    <col min="3" max="3" width="8.5703125" style="3" customWidth="1"/>
    <col min="4" max="4" width="6.7109375" style="3" customWidth="1"/>
    <col min="5" max="5" width="9.5703125" style="3" customWidth="1"/>
    <col min="6" max="6" width="7.85546875" style="3" bestFit="1" customWidth="1"/>
    <col min="7" max="7" width="6.7109375" style="3" customWidth="1"/>
    <col min="8" max="8" width="7.85546875" style="3" bestFit="1" customWidth="1"/>
    <col min="9" max="9" width="6.28515625" style="3" bestFit="1" customWidth="1"/>
    <col min="10" max="10" width="7.85546875" style="3" bestFit="1" customWidth="1"/>
    <col min="11" max="14" width="6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>
      <c r="A1" s="1146" t="s">
        <v>690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309"/>
      <c r="O1" s="1309"/>
    </row>
    <row r="2" spans="1:15" ht="15.75">
      <c r="A2" s="1147" t="s">
        <v>691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310"/>
      <c r="O2" s="1310"/>
    </row>
    <row r="3" spans="1:15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310"/>
      <c r="O3" s="1310"/>
    </row>
    <row r="4" spans="1:15" ht="21.75" customHeight="1">
      <c r="A4" s="664" t="s">
        <v>389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O4" s="4" t="s">
        <v>181</v>
      </c>
    </row>
    <row r="5" spans="1:15" ht="30" customHeight="1" thickBot="1">
      <c r="A5" s="1311" t="s">
        <v>1396</v>
      </c>
      <c r="B5" s="1308" t="s">
        <v>625</v>
      </c>
      <c r="C5" s="1301"/>
      <c r="D5" s="1301"/>
      <c r="E5" s="1301"/>
      <c r="F5" s="1301"/>
      <c r="G5" s="1222" t="s">
        <v>526</v>
      </c>
      <c r="H5" s="1216"/>
      <c r="I5" s="1216"/>
      <c r="J5" s="1216"/>
      <c r="K5" s="1306" t="s">
        <v>525</v>
      </c>
      <c r="L5" s="1307"/>
      <c r="M5" s="1307"/>
      <c r="N5" s="1307"/>
      <c r="O5" s="1313" t="s">
        <v>1397</v>
      </c>
    </row>
    <row r="6" spans="1:15" ht="39" customHeight="1" thickTop="1">
      <c r="A6" s="1312"/>
      <c r="B6" s="234" t="s">
        <v>622</v>
      </c>
      <c r="C6" s="834" t="s">
        <v>1070</v>
      </c>
      <c r="D6" s="217" t="s">
        <v>1062</v>
      </c>
      <c r="E6" s="234" t="s">
        <v>1071</v>
      </c>
      <c r="F6" s="217" t="s">
        <v>497</v>
      </c>
      <c r="G6" s="234" t="s">
        <v>51</v>
      </c>
      <c r="H6" s="234" t="s">
        <v>621</v>
      </c>
      <c r="I6" s="217" t="s">
        <v>1062</v>
      </c>
      <c r="J6" s="217" t="s">
        <v>497</v>
      </c>
      <c r="K6" s="234" t="s">
        <v>51</v>
      </c>
      <c r="L6" s="234" t="s">
        <v>621</v>
      </c>
      <c r="M6" s="217" t="s">
        <v>1062</v>
      </c>
      <c r="N6" s="217" t="s">
        <v>497</v>
      </c>
      <c r="O6" s="1314"/>
    </row>
    <row r="7" spans="1:15" ht="33" customHeight="1" thickBot="1">
      <c r="A7" s="336" t="s">
        <v>53</v>
      </c>
      <c r="B7" s="538">
        <f t="shared" ref="B7:B15" si="0">SUM(L7+H7)</f>
        <v>1490</v>
      </c>
      <c r="C7" s="539">
        <f t="shared" ref="C7:C15" si="1">D7/$D$16%</f>
        <v>60</v>
      </c>
      <c r="D7" s="538">
        <f t="shared" ref="D7:D15" si="2">SUM(M7+I7)</f>
        <v>360</v>
      </c>
      <c r="E7" s="539">
        <f t="shared" ref="E7:E15" si="3">F7/$F$16%</f>
        <v>64.682312535775623</v>
      </c>
      <c r="F7" s="538">
        <f t="shared" ref="F7:F15" si="4">SUM(N7+J7)</f>
        <v>1130</v>
      </c>
      <c r="G7" s="539">
        <f t="shared" ref="G7:G15" si="5">H7/$H$16%</f>
        <v>75.484261501210653</v>
      </c>
      <c r="H7" s="538">
        <f>J7+I7</f>
        <v>1247</v>
      </c>
      <c r="I7" s="540">
        <v>252</v>
      </c>
      <c r="J7" s="540">
        <v>995</v>
      </c>
      <c r="K7" s="539">
        <f t="shared" ref="K7:K15" si="6">L7/$L$16%</f>
        <v>34.964028776978417</v>
      </c>
      <c r="L7" s="538">
        <f>N7+M7</f>
        <v>243</v>
      </c>
      <c r="M7" s="283">
        <v>108</v>
      </c>
      <c r="N7" s="283">
        <v>135</v>
      </c>
      <c r="O7" s="164" t="s">
        <v>54</v>
      </c>
    </row>
    <row r="8" spans="1:15" ht="33" customHeight="1" thickBot="1">
      <c r="A8" s="337" t="s">
        <v>55</v>
      </c>
      <c r="B8" s="288">
        <f t="shared" si="0"/>
        <v>378</v>
      </c>
      <c r="C8" s="541">
        <f t="shared" si="1"/>
        <v>17.333333333333332</v>
      </c>
      <c r="D8" s="288">
        <f t="shared" si="2"/>
        <v>104</v>
      </c>
      <c r="E8" s="541">
        <f t="shared" si="3"/>
        <v>15.684029765311964</v>
      </c>
      <c r="F8" s="288">
        <f t="shared" si="4"/>
        <v>274</v>
      </c>
      <c r="G8" s="541">
        <f t="shared" si="5"/>
        <v>11.198547215496369</v>
      </c>
      <c r="H8" s="288">
        <f t="shared" ref="H8:H15" si="7">J8+I8</f>
        <v>185</v>
      </c>
      <c r="I8" s="289">
        <v>40</v>
      </c>
      <c r="J8" s="289">
        <v>145</v>
      </c>
      <c r="K8" s="541">
        <f t="shared" si="6"/>
        <v>27.769784172661868</v>
      </c>
      <c r="L8" s="288">
        <f t="shared" ref="L8:L15" si="8">N8+M8</f>
        <v>193</v>
      </c>
      <c r="M8" s="284">
        <v>64</v>
      </c>
      <c r="N8" s="284">
        <v>129</v>
      </c>
      <c r="O8" s="165" t="s">
        <v>56</v>
      </c>
    </row>
    <row r="9" spans="1:15" ht="33" customHeight="1" thickBot="1">
      <c r="A9" s="338" t="s">
        <v>57</v>
      </c>
      <c r="B9" s="290">
        <f t="shared" si="0"/>
        <v>72</v>
      </c>
      <c r="C9" s="542">
        <f t="shared" si="1"/>
        <v>3.3333333333333335</v>
      </c>
      <c r="D9" s="290">
        <f t="shared" si="2"/>
        <v>20</v>
      </c>
      <c r="E9" s="542">
        <f t="shared" si="3"/>
        <v>2.9765311963365773</v>
      </c>
      <c r="F9" s="290">
        <f t="shared" si="4"/>
        <v>52</v>
      </c>
      <c r="G9" s="542">
        <f t="shared" si="5"/>
        <v>2.4213075060532687</v>
      </c>
      <c r="H9" s="290">
        <f t="shared" si="7"/>
        <v>40</v>
      </c>
      <c r="I9" s="291">
        <v>8</v>
      </c>
      <c r="J9" s="291">
        <v>32</v>
      </c>
      <c r="K9" s="542">
        <f t="shared" si="6"/>
        <v>4.6043165467625897</v>
      </c>
      <c r="L9" s="290">
        <f t="shared" si="8"/>
        <v>32</v>
      </c>
      <c r="M9" s="285">
        <v>12</v>
      </c>
      <c r="N9" s="285">
        <v>20</v>
      </c>
      <c r="O9" s="166" t="s">
        <v>58</v>
      </c>
    </row>
    <row r="10" spans="1:15" ht="33" customHeight="1" thickBot="1">
      <c r="A10" s="337" t="s">
        <v>59</v>
      </c>
      <c r="B10" s="288">
        <f t="shared" si="0"/>
        <v>56</v>
      </c>
      <c r="C10" s="541">
        <f t="shared" si="1"/>
        <v>2.1666666666666665</v>
      </c>
      <c r="D10" s="288">
        <f t="shared" si="2"/>
        <v>13</v>
      </c>
      <c r="E10" s="541">
        <f t="shared" si="3"/>
        <v>2.4613623354321694</v>
      </c>
      <c r="F10" s="288">
        <f t="shared" si="4"/>
        <v>43</v>
      </c>
      <c r="G10" s="541">
        <f t="shared" si="5"/>
        <v>1.4527845036319613</v>
      </c>
      <c r="H10" s="288">
        <f t="shared" si="7"/>
        <v>24</v>
      </c>
      <c r="I10" s="289">
        <v>1</v>
      </c>
      <c r="J10" s="289">
        <v>23</v>
      </c>
      <c r="K10" s="541">
        <f t="shared" si="6"/>
        <v>4.6043165467625897</v>
      </c>
      <c r="L10" s="288">
        <f t="shared" si="8"/>
        <v>32</v>
      </c>
      <c r="M10" s="284">
        <v>12</v>
      </c>
      <c r="N10" s="284">
        <v>20</v>
      </c>
      <c r="O10" s="165" t="s">
        <v>60</v>
      </c>
    </row>
    <row r="11" spans="1:15" ht="33" customHeight="1" thickBot="1">
      <c r="A11" s="338" t="s">
        <v>61</v>
      </c>
      <c r="B11" s="290">
        <f t="shared" si="0"/>
        <v>51</v>
      </c>
      <c r="C11" s="542">
        <f t="shared" si="1"/>
        <v>2</v>
      </c>
      <c r="D11" s="290">
        <f t="shared" si="2"/>
        <v>12</v>
      </c>
      <c r="E11" s="542">
        <f t="shared" si="3"/>
        <v>2.2323983972524331</v>
      </c>
      <c r="F11" s="290">
        <f t="shared" si="4"/>
        <v>39</v>
      </c>
      <c r="G11" s="542">
        <f t="shared" si="5"/>
        <v>1.9975786924939467</v>
      </c>
      <c r="H11" s="290">
        <f t="shared" si="7"/>
        <v>33</v>
      </c>
      <c r="I11" s="291">
        <v>4</v>
      </c>
      <c r="J11" s="291">
        <v>29</v>
      </c>
      <c r="K11" s="542">
        <f t="shared" si="6"/>
        <v>2.5899280575539567</v>
      </c>
      <c r="L11" s="290">
        <f t="shared" si="8"/>
        <v>18</v>
      </c>
      <c r="M11" s="285">
        <v>8</v>
      </c>
      <c r="N11" s="285">
        <v>10</v>
      </c>
      <c r="O11" s="166" t="s">
        <v>62</v>
      </c>
    </row>
    <row r="12" spans="1:15" ht="33" customHeight="1" thickBot="1">
      <c r="A12" s="337" t="s">
        <v>63</v>
      </c>
      <c r="B12" s="288">
        <f t="shared" si="0"/>
        <v>16</v>
      </c>
      <c r="C12" s="541">
        <f t="shared" si="1"/>
        <v>1</v>
      </c>
      <c r="D12" s="288">
        <f t="shared" si="2"/>
        <v>6</v>
      </c>
      <c r="E12" s="541">
        <f t="shared" si="3"/>
        <v>0.57240984544934181</v>
      </c>
      <c r="F12" s="288">
        <f t="shared" si="4"/>
        <v>10</v>
      </c>
      <c r="G12" s="541">
        <f t="shared" si="5"/>
        <v>0.42372881355932207</v>
      </c>
      <c r="H12" s="288">
        <f t="shared" si="7"/>
        <v>7</v>
      </c>
      <c r="I12" s="289">
        <v>0</v>
      </c>
      <c r="J12" s="289">
        <v>7</v>
      </c>
      <c r="K12" s="541">
        <f t="shared" si="6"/>
        <v>1.2949640287769784</v>
      </c>
      <c r="L12" s="288">
        <f t="shared" si="8"/>
        <v>9</v>
      </c>
      <c r="M12" s="284">
        <v>6</v>
      </c>
      <c r="N12" s="284">
        <v>3</v>
      </c>
      <c r="O12" s="165" t="s">
        <v>64</v>
      </c>
    </row>
    <row r="13" spans="1:15" ht="33" customHeight="1" thickBot="1">
      <c r="A13" s="338" t="s">
        <v>890</v>
      </c>
      <c r="B13" s="290">
        <f t="shared" si="0"/>
        <v>13</v>
      </c>
      <c r="C13" s="542">
        <f t="shared" si="1"/>
        <v>0.66666666666666663</v>
      </c>
      <c r="D13" s="290">
        <f t="shared" si="2"/>
        <v>4</v>
      </c>
      <c r="E13" s="542">
        <f t="shared" si="3"/>
        <v>0.51516886090440761</v>
      </c>
      <c r="F13" s="290">
        <f t="shared" si="4"/>
        <v>9</v>
      </c>
      <c r="G13" s="542">
        <f t="shared" si="5"/>
        <v>0.42372881355932207</v>
      </c>
      <c r="H13" s="290">
        <f t="shared" si="7"/>
        <v>7</v>
      </c>
      <c r="I13" s="291">
        <v>1</v>
      </c>
      <c r="J13" s="291">
        <v>6</v>
      </c>
      <c r="K13" s="542">
        <f t="shared" si="6"/>
        <v>0.86330935251798557</v>
      </c>
      <c r="L13" s="290">
        <f t="shared" si="8"/>
        <v>6</v>
      </c>
      <c r="M13" s="285">
        <v>3</v>
      </c>
      <c r="N13" s="285">
        <v>3</v>
      </c>
      <c r="O13" s="166" t="s">
        <v>65</v>
      </c>
    </row>
    <row r="14" spans="1:15" ht="33" customHeight="1" thickBot="1">
      <c r="A14" s="337" t="s">
        <v>1085</v>
      </c>
      <c r="B14" s="288">
        <f t="shared" ref="B14" si="9">SUM(L14+H14)</f>
        <v>129</v>
      </c>
      <c r="C14" s="541">
        <f t="shared" si="1"/>
        <v>6.833333333333333</v>
      </c>
      <c r="D14" s="288">
        <f t="shared" ref="D14" si="10">SUM(M14+I14)</f>
        <v>41</v>
      </c>
      <c r="E14" s="541">
        <f t="shared" si="3"/>
        <v>5.0372066399542073</v>
      </c>
      <c r="F14" s="288">
        <f t="shared" ref="F14" si="11">SUM(N14+J14)</f>
        <v>88</v>
      </c>
      <c r="G14" s="541">
        <f t="shared" si="5"/>
        <v>6.3559322033898304</v>
      </c>
      <c r="H14" s="288">
        <f t="shared" ref="H14" si="12">J14+I14</f>
        <v>105</v>
      </c>
      <c r="I14" s="289">
        <v>31</v>
      </c>
      <c r="J14" s="289">
        <v>74</v>
      </c>
      <c r="K14" s="541">
        <f t="shared" si="6"/>
        <v>3.4532374100719423</v>
      </c>
      <c r="L14" s="288">
        <f t="shared" ref="L14" si="13">N14+M14</f>
        <v>24</v>
      </c>
      <c r="M14" s="284">
        <v>10</v>
      </c>
      <c r="N14" s="284">
        <v>14</v>
      </c>
      <c r="O14" s="165" t="s">
        <v>1084</v>
      </c>
    </row>
    <row r="15" spans="1:15" ht="33" customHeight="1">
      <c r="A15" s="879" t="s">
        <v>888</v>
      </c>
      <c r="B15" s="292">
        <f t="shared" si="0"/>
        <v>142</v>
      </c>
      <c r="C15" s="880">
        <f t="shared" si="1"/>
        <v>6.666666666666667</v>
      </c>
      <c r="D15" s="292">
        <f t="shared" si="2"/>
        <v>40</v>
      </c>
      <c r="E15" s="880">
        <f t="shared" si="3"/>
        <v>5.8385804235832861</v>
      </c>
      <c r="F15" s="292">
        <f t="shared" si="4"/>
        <v>102</v>
      </c>
      <c r="G15" s="880">
        <f t="shared" si="5"/>
        <v>0.24213075060532688</v>
      </c>
      <c r="H15" s="292">
        <f t="shared" si="7"/>
        <v>4</v>
      </c>
      <c r="I15" s="293">
        <v>0</v>
      </c>
      <c r="J15" s="293">
        <v>4</v>
      </c>
      <c r="K15" s="880">
        <f t="shared" si="6"/>
        <v>19.85611510791367</v>
      </c>
      <c r="L15" s="292">
        <f t="shared" si="8"/>
        <v>138</v>
      </c>
      <c r="M15" s="881">
        <v>40</v>
      </c>
      <c r="N15" s="881">
        <v>98</v>
      </c>
      <c r="O15" s="882" t="s">
        <v>238</v>
      </c>
    </row>
    <row r="16" spans="1:15" s="40" customFormat="1" ht="33" customHeight="1">
      <c r="A16" s="382" t="s">
        <v>66</v>
      </c>
      <c r="B16" s="786">
        <f t="shared" ref="B16:M16" si="14">SUM(B7:B15)</f>
        <v>2347</v>
      </c>
      <c r="C16" s="883">
        <f t="shared" si="14"/>
        <v>100</v>
      </c>
      <c r="D16" s="786">
        <f t="shared" si="14"/>
        <v>600</v>
      </c>
      <c r="E16" s="883">
        <f t="shared" si="14"/>
        <v>100.00000000000001</v>
      </c>
      <c r="F16" s="786">
        <f t="shared" si="14"/>
        <v>1747</v>
      </c>
      <c r="G16" s="883">
        <f t="shared" si="14"/>
        <v>100</v>
      </c>
      <c r="H16" s="786">
        <f t="shared" si="14"/>
        <v>1652</v>
      </c>
      <c r="I16" s="786">
        <f t="shared" si="14"/>
        <v>337</v>
      </c>
      <c r="J16" s="786">
        <f t="shared" si="14"/>
        <v>1315</v>
      </c>
      <c r="K16" s="883">
        <f t="shared" si="14"/>
        <v>100</v>
      </c>
      <c r="L16" s="786">
        <f t="shared" si="14"/>
        <v>695</v>
      </c>
      <c r="M16" s="884">
        <f t="shared" si="14"/>
        <v>263</v>
      </c>
      <c r="N16" s="884">
        <f>SUM(N7:N15)</f>
        <v>432</v>
      </c>
      <c r="O16" s="121" t="s">
        <v>67</v>
      </c>
    </row>
    <row r="19" spans="1:15" s="40" customFormat="1" ht="15" customHeight="1">
      <c r="A19" s="102"/>
      <c r="B19" s="3"/>
      <c r="C19" s="3"/>
      <c r="D19" s="3"/>
      <c r="E19" s="3"/>
      <c r="F19" s="3"/>
      <c r="G19" s="3"/>
      <c r="H19" s="3"/>
      <c r="I19" s="3"/>
      <c r="J19" s="3"/>
      <c r="K19" s="3"/>
      <c r="L19" s="102"/>
      <c r="M19" s="102"/>
      <c r="N19" s="102"/>
      <c r="O19" s="102"/>
    </row>
    <row r="20" spans="1:15" s="40" customFormat="1">
      <c r="A20" s="102"/>
      <c r="B20" s="3"/>
      <c r="C20" s="3"/>
      <c r="D20" s="3"/>
      <c r="E20" s="3"/>
      <c r="F20" s="3"/>
      <c r="G20" s="3"/>
      <c r="H20" s="3"/>
      <c r="I20" s="3"/>
      <c r="J20" s="3"/>
      <c r="K20" s="102"/>
      <c r="L20" s="102"/>
      <c r="M20" s="102"/>
      <c r="N20" s="102"/>
      <c r="O20" s="102"/>
    </row>
    <row r="21" spans="1:15" s="40" customForma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M35"/>
  <sheetViews>
    <sheetView view="pageBreakPreview" zoomScaleNormal="100" zoomScaleSheetLayoutView="100" workbookViewId="0">
      <selection activeCell="F8" sqref="F8"/>
    </sheetView>
  </sheetViews>
  <sheetFormatPr defaultRowHeight="15.75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20"/>
    <col min="256" max="256" width="22.7109375" style="20" customWidth="1"/>
    <col min="257" max="257" width="11.28515625" style="20" customWidth="1"/>
    <col min="258" max="265" width="8.7109375" style="20" customWidth="1"/>
    <col min="266" max="266" width="22.7109375" style="20" customWidth="1"/>
    <col min="267" max="511" width="9.140625" style="20"/>
    <col min="512" max="512" width="22.7109375" style="20" customWidth="1"/>
    <col min="513" max="513" width="11.28515625" style="20" customWidth="1"/>
    <col min="514" max="521" width="8.7109375" style="20" customWidth="1"/>
    <col min="522" max="522" width="22.7109375" style="20" customWidth="1"/>
    <col min="523" max="767" width="9.140625" style="20"/>
    <col min="768" max="768" width="22.7109375" style="20" customWidth="1"/>
    <col min="769" max="769" width="11.28515625" style="20" customWidth="1"/>
    <col min="770" max="777" width="8.7109375" style="20" customWidth="1"/>
    <col min="778" max="778" width="22.7109375" style="20" customWidth="1"/>
    <col min="779" max="1023" width="9.140625" style="20"/>
    <col min="1024" max="1024" width="22.7109375" style="20" customWidth="1"/>
    <col min="1025" max="1025" width="11.28515625" style="20" customWidth="1"/>
    <col min="1026" max="1033" width="8.7109375" style="20" customWidth="1"/>
    <col min="1034" max="1034" width="22.7109375" style="20" customWidth="1"/>
    <col min="1035" max="1279" width="9.140625" style="20"/>
    <col min="1280" max="1280" width="22.7109375" style="20" customWidth="1"/>
    <col min="1281" max="1281" width="11.28515625" style="20" customWidth="1"/>
    <col min="1282" max="1289" width="8.7109375" style="20" customWidth="1"/>
    <col min="1290" max="1290" width="22.7109375" style="20" customWidth="1"/>
    <col min="1291" max="1535" width="9.140625" style="20"/>
    <col min="1536" max="1536" width="22.7109375" style="20" customWidth="1"/>
    <col min="1537" max="1537" width="11.28515625" style="20" customWidth="1"/>
    <col min="1538" max="1545" width="8.7109375" style="20" customWidth="1"/>
    <col min="1546" max="1546" width="22.7109375" style="20" customWidth="1"/>
    <col min="1547" max="1791" width="9.140625" style="20"/>
    <col min="1792" max="1792" width="22.7109375" style="20" customWidth="1"/>
    <col min="1793" max="1793" width="11.28515625" style="20" customWidth="1"/>
    <col min="1794" max="1801" width="8.7109375" style="20" customWidth="1"/>
    <col min="1802" max="1802" width="22.7109375" style="20" customWidth="1"/>
    <col min="1803" max="2047" width="9.140625" style="20"/>
    <col min="2048" max="2048" width="22.7109375" style="20" customWidth="1"/>
    <col min="2049" max="2049" width="11.28515625" style="20" customWidth="1"/>
    <col min="2050" max="2057" width="8.7109375" style="20" customWidth="1"/>
    <col min="2058" max="2058" width="22.7109375" style="20" customWidth="1"/>
    <col min="2059" max="2303" width="9.140625" style="20"/>
    <col min="2304" max="2304" width="22.7109375" style="20" customWidth="1"/>
    <col min="2305" max="2305" width="11.28515625" style="20" customWidth="1"/>
    <col min="2306" max="2313" width="8.7109375" style="20" customWidth="1"/>
    <col min="2314" max="2314" width="22.7109375" style="20" customWidth="1"/>
    <col min="2315" max="2559" width="9.140625" style="20"/>
    <col min="2560" max="2560" width="22.7109375" style="20" customWidth="1"/>
    <col min="2561" max="2561" width="11.28515625" style="20" customWidth="1"/>
    <col min="2562" max="2569" width="8.7109375" style="20" customWidth="1"/>
    <col min="2570" max="2570" width="22.7109375" style="20" customWidth="1"/>
    <col min="2571" max="2815" width="9.140625" style="20"/>
    <col min="2816" max="2816" width="22.7109375" style="20" customWidth="1"/>
    <col min="2817" max="2817" width="11.28515625" style="20" customWidth="1"/>
    <col min="2818" max="2825" width="8.7109375" style="20" customWidth="1"/>
    <col min="2826" max="2826" width="22.7109375" style="20" customWidth="1"/>
    <col min="2827" max="3071" width="9.140625" style="20"/>
    <col min="3072" max="3072" width="22.7109375" style="20" customWidth="1"/>
    <col min="3073" max="3073" width="11.28515625" style="20" customWidth="1"/>
    <col min="3074" max="3081" width="8.7109375" style="20" customWidth="1"/>
    <col min="3082" max="3082" width="22.7109375" style="20" customWidth="1"/>
    <col min="3083" max="3327" width="9.140625" style="20"/>
    <col min="3328" max="3328" width="22.7109375" style="20" customWidth="1"/>
    <col min="3329" max="3329" width="11.28515625" style="20" customWidth="1"/>
    <col min="3330" max="3337" width="8.7109375" style="20" customWidth="1"/>
    <col min="3338" max="3338" width="22.7109375" style="20" customWidth="1"/>
    <col min="3339" max="3583" width="9.140625" style="20"/>
    <col min="3584" max="3584" width="22.7109375" style="20" customWidth="1"/>
    <col min="3585" max="3585" width="11.28515625" style="20" customWidth="1"/>
    <col min="3586" max="3593" width="8.7109375" style="20" customWidth="1"/>
    <col min="3594" max="3594" width="22.7109375" style="20" customWidth="1"/>
    <col min="3595" max="3839" width="9.140625" style="20"/>
    <col min="3840" max="3840" width="22.7109375" style="20" customWidth="1"/>
    <col min="3841" max="3841" width="11.28515625" style="20" customWidth="1"/>
    <col min="3842" max="3849" width="8.7109375" style="20" customWidth="1"/>
    <col min="3850" max="3850" width="22.7109375" style="20" customWidth="1"/>
    <col min="3851" max="4095" width="9.140625" style="20"/>
    <col min="4096" max="4096" width="22.7109375" style="20" customWidth="1"/>
    <col min="4097" max="4097" width="11.28515625" style="20" customWidth="1"/>
    <col min="4098" max="4105" width="8.7109375" style="20" customWidth="1"/>
    <col min="4106" max="4106" width="22.7109375" style="20" customWidth="1"/>
    <col min="4107" max="4351" width="9.140625" style="20"/>
    <col min="4352" max="4352" width="22.7109375" style="20" customWidth="1"/>
    <col min="4353" max="4353" width="11.28515625" style="20" customWidth="1"/>
    <col min="4354" max="4361" width="8.7109375" style="20" customWidth="1"/>
    <col min="4362" max="4362" width="22.7109375" style="20" customWidth="1"/>
    <col min="4363" max="4607" width="9.140625" style="20"/>
    <col min="4608" max="4608" width="22.7109375" style="20" customWidth="1"/>
    <col min="4609" max="4609" width="11.28515625" style="20" customWidth="1"/>
    <col min="4610" max="4617" width="8.7109375" style="20" customWidth="1"/>
    <col min="4618" max="4618" width="22.7109375" style="20" customWidth="1"/>
    <col min="4619" max="4863" width="9.140625" style="20"/>
    <col min="4864" max="4864" width="22.7109375" style="20" customWidth="1"/>
    <col min="4865" max="4865" width="11.28515625" style="20" customWidth="1"/>
    <col min="4866" max="4873" width="8.7109375" style="20" customWidth="1"/>
    <col min="4874" max="4874" width="22.7109375" style="20" customWidth="1"/>
    <col min="4875" max="5119" width="9.140625" style="20"/>
    <col min="5120" max="5120" width="22.7109375" style="20" customWidth="1"/>
    <col min="5121" max="5121" width="11.28515625" style="20" customWidth="1"/>
    <col min="5122" max="5129" width="8.7109375" style="20" customWidth="1"/>
    <col min="5130" max="5130" width="22.7109375" style="20" customWidth="1"/>
    <col min="5131" max="5375" width="9.140625" style="20"/>
    <col min="5376" max="5376" width="22.7109375" style="20" customWidth="1"/>
    <col min="5377" max="5377" width="11.28515625" style="20" customWidth="1"/>
    <col min="5378" max="5385" width="8.7109375" style="20" customWidth="1"/>
    <col min="5386" max="5386" width="22.7109375" style="20" customWidth="1"/>
    <col min="5387" max="5631" width="9.140625" style="20"/>
    <col min="5632" max="5632" width="22.7109375" style="20" customWidth="1"/>
    <col min="5633" max="5633" width="11.28515625" style="20" customWidth="1"/>
    <col min="5634" max="5641" width="8.7109375" style="20" customWidth="1"/>
    <col min="5642" max="5642" width="22.7109375" style="20" customWidth="1"/>
    <col min="5643" max="5887" width="9.140625" style="20"/>
    <col min="5888" max="5888" width="22.7109375" style="20" customWidth="1"/>
    <col min="5889" max="5889" width="11.28515625" style="20" customWidth="1"/>
    <col min="5890" max="5897" width="8.7109375" style="20" customWidth="1"/>
    <col min="5898" max="5898" width="22.7109375" style="20" customWidth="1"/>
    <col min="5899" max="6143" width="9.140625" style="20"/>
    <col min="6144" max="6144" width="22.7109375" style="20" customWidth="1"/>
    <col min="6145" max="6145" width="11.28515625" style="20" customWidth="1"/>
    <col min="6146" max="6153" width="8.7109375" style="20" customWidth="1"/>
    <col min="6154" max="6154" width="22.7109375" style="20" customWidth="1"/>
    <col min="6155" max="6399" width="9.140625" style="20"/>
    <col min="6400" max="6400" width="22.7109375" style="20" customWidth="1"/>
    <col min="6401" max="6401" width="11.28515625" style="20" customWidth="1"/>
    <col min="6402" max="6409" width="8.7109375" style="20" customWidth="1"/>
    <col min="6410" max="6410" width="22.7109375" style="20" customWidth="1"/>
    <col min="6411" max="6655" width="9.140625" style="20"/>
    <col min="6656" max="6656" width="22.7109375" style="20" customWidth="1"/>
    <col min="6657" max="6657" width="11.28515625" style="20" customWidth="1"/>
    <col min="6658" max="6665" width="8.7109375" style="20" customWidth="1"/>
    <col min="6666" max="6666" width="22.7109375" style="20" customWidth="1"/>
    <col min="6667" max="6911" width="9.140625" style="20"/>
    <col min="6912" max="6912" width="22.7109375" style="20" customWidth="1"/>
    <col min="6913" max="6913" width="11.28515625" style="20" customWidth="1"/>
    <col min="6914" max="6921" width="8.7109375" style="20" customWidth="1"/>
    <col min="6922" max="6922" width="22.7109375" style="20" customWidth="1"/>
    <col min="6923" max="7167" width="9.140625" style="20"/>
    <col min="7168" max="7168" width="22.7109375" style="20" customWidth="1"/>
    <col min="7169" max="7169" width="11.28515625" style="20" customWidth="1"/>
    <col min="7170" max="7177" width="8.7109375" style="20" customWidth="1"/>
    <col min="7178" max="7178" width="22.7109375" style="20" customWidth="1"/>
    <col min="7179" max="7423" width="9.140625" style="20"/>
    <col min="7424" max="7424" width="22.7109375" style="20" customWidth="1"/>
    <col min="7425" max="7425" width="11.28515625" style="20" customWidth="1"/>
    <col min="7426" max="7433" width="8.7109375" style="20" customWidth="1"/>
    <col min="7434" max="7434" width="22.7109375" style="20" customWidth="1"/>
    <col min="7435" max="7679" width="9.140625" style="20"/>
    <col min="7680" max="7680" width="22.7109375" style="20" customWidth="1"/>
    <col min="7681" max="7681" width="11.28515625" style="20" customWidth="1"/>
    <col min="7682" max="7689" width="8.7109375" style="20" customWidth="1"/>
    <col min="7690" max="7690" width="22.7109375" style="20" customWidth="1"/>
    <col min="7691" max="7935" width="9.140625" style="20"/>
    <col min="7936" max="7936" width="22.7109375" style="20" customWidth="1"/>
    <col min="7937" max="7937" width="11.28515625" style="20" customWidth="1"/>
    <col min="7938" max="7945" width="8.7109375" style="20" customWidth="1"/>
    <col min="7946" max="7946" width="22.7109375" style="20" customWidth="1"/>
    <col min="7947" max="8191" width="9.140625" style="20"/>
    <col min="8192" max="8192" width="22.7109375" style="20" customWidth="1"/>
    <col min="8193" max="8193" width="11.28515625" style="20" customWidth="1"/>
    <col min="8194" max="8201" width="8.7109375" style="20" customWidth="1"/>
    <col min="8202" max="8202" width="22.7109375" style="20" customWidth="1"/>
    <col min="8203" max="8447" width="9.140625" style="20"/>
    <col min="8448" max="8448" width="22.7109375" style="20" customWidth="1"/>
    <col min="8449" max="8449" width="11.28515625" style="20" customWidth="1"/>
    <col min="8450" max="8457" width="8.7109375" style="20" customWidth="1"/>
    <col min="8458" max="8458" width="22.7109375" style="20" customWidth="1"/>
    <col min="8459" max="8703" width="9.140625" style="20"/>
    <col min="8704" max="8704" width="22.7109375" style="20" customWidth="1"/>
    <col min="8705" max="8705" width="11.28515625" style="20" customWidth="1"/>
    <col min="8706" max="8713" width="8.7109375" style="20" customWidth="1"/>
    <col min="8714" max="8714" width="22.7109375" style="20" customWidth="1"/>
    <col min="8715" max="8959" width="9.140625" style="20"/>
    <col min="8960" max="8960" width="22.7109375" style="20" customWidth="1"/>
    <col min="8961" max="8961" width="11.28515625" style="20" customWidth="1"/>
    <col min="8962" max="8969" width="8.7109375" style="20" customWidth="1"/>
    <col min="8970" max="8970" width="22.7109375" style="20" customWidth="1"/>
    <col min="8971" max="9215" width="9.140625" style="20"/>
    <col min="9216" max="9216" width="22.7109375" style="20" customWidth="1"/>
    <col min="9217" max="9217" width="11.28515625" style="20" customWidth="1"/>
    <col min="9218" max="9225" width="8.7109375" style="20" customWidth="1"/>
    <col min="9226" max="9226" width="22.7109375" style="20" customWidth="1"/>
    <col min="9227" max="9471" width="9.140625" style="20"/>
    <col min="9472" max="9472" width="22.7109375" style="20" customWidth="1"/>
    <col min="9473" max="9473" width="11.28515625" style="20" customWidth="1"/>
    <col min="9474" max="9481" width="8.7109375" style="20" customWidth="1"/>
    <col min="9482" max="9482" width="22.7109375" style="20" customWidth="1"/>
    <col min="9483" max="9727" width="9.140625" style="20"/>
    <col min="9728" max="9728" width="22.7109375" style="20" customWidth="1"/>
    <col min="9729" max="9729" width="11.28515625" style="20" customWidth="1"/>
    <col min="9730" max="9737" width="8.7109375" style="20" customWidth="1"/>
    <col min="9738" max="9738" width="22.7109375" style="20" customWidth="1"/>
    <col min="9739" max="9983" width="9.140625" style="20"/>
    <col min="9984" max="9984" width="22.7109375" style="20" customWidth="1"/>
    <col min="9985" max="9985" width="11.28515625" style="20" customWidth="1"/>
    <col min="9986" max="9993" width="8.7109375" style="20" customWidth="1"/>
    <col min="9994" max="9994" width="22.7109375" style="20" customWidth="1"/>
    <col min="9995" max="10239" width="9.140625" style="20"/>
    <col min="10240" max="10240" width="22.7109375" style="20" customWidth="1"/>
    <col min="10241" max="10241" width="11.28515625" style="20" customWidth="1"/>
    <col min="10242" max="10249" width="8.7109375" style="20" customWidth="1"/>
    <col min="10250" max="10250" width="22.7109375" style="20" customWidth="1"/>
    <col min="10251" max="10495" width="9.140625" style="20"/>
    <col min="10496" max="10496" width="22.7109375" style="20" customWidth="1"/>
    <col min="10497" max="10497" width="11.28515625" style="20" customWidth="1"/>
    <col min="10498" max="10505" width="8.7109375" style="20" customWidth="1"/>
    <col min="10506" max="10506" width="22.7109375" style="20" customWidth="1"/>
    <col min="10507" max="10751" width="9.140625" style="20"/>
    <col min="10752" max="10752" width="22.7109375" style="20" customWidth="1"/>
    <col min="10753" max="10753" width="11.28515625" style="20" customWidth="1"/>
    <col min="10754" max="10761" width="8.7109375" style="20" customWidth="1"/>
    <col min="10762" max="10762" width="22.7109375" style="20" customWidth="1"/>
    <col min="10763" max="11007" width="9.140625" style="20"/>
    <col min="11008" max="11008" width="22.7109375" style="20" customWidth="1"/>
    <col min="11009" max="11009" width="11.28515625" style="20" customWidth="1"/>
    <col min="11010" max="11017" width="8.7109375" style="20" customWidth="1"/>
    <col min="11018" max="11018" width="22.7109375" style="20" customWidth="1"/>
    <col min="11019" max="11263" width="9.140625" style="20"/>
    <col min="11264" max="11264" width="22.7109375" style="20" customWidth="1"/>
    <col min="11265" max="11265" width="11.28515625" style="20" customWidth="1"/>
    <col min="11266" max="11273" width="8.7109375" style="20" customWidth="1"/>
    <col min="11274" max="11274" width="22.7109375" style="20" customWidth="1"/>
    <col min="11275" max="11519" width="9.140625" style="20"/>
    <col min="11520" max="11520" width="22.7109375" style="20" customWidth="1"/>
    <col min="11521" max="11521" width="11.28515625" style="20" customWidth="1"/>
    <col min="11522" max="11529" width="8.7109375" style="20" customWidth="1"/>
    <col min="11530" max="11530" width="22.7109375" style="20" customWidth="1"/>
    <col min="11531" max="11775" width="9.140625" style="20"/>
    <col min="11776" max="11776" width="22.7109375" style="20" customWidth="1"/>
    <col min="11777" max="11777" width="11.28515625" style="20" customWidth="1"/>
    <col min="11778" max="11785" width="8.7109375" style="20" customWidth="1"/>
    <col min="11786" max="11786" width="22.7109375" style="20" customWidth="1"/>
    <col min="11787" max="12031" width="9.140625" style="20"/>
    <col min="12032" max="12032" width="22.7109375" style="20" customWidth="1"/>
    <col min="12033" max="12033" width="11.28515625" style="20" customWidth="1"/>
    <col min="12034" max="12041" width="8.7109375" style="20" customWidth="1"/>
    <col min="12042" max="12042" width="22.7109375" style="20" customWidth="1"/>
    <col min="12043" max="12287" width="9.140625" style="20"/>
    <col min="12288" max="12288" width="22.7109375" style="20" customWidth="1"/>
    <col min="12289" max="12289" width="11.28515625" style="20" customWidth="1"/>
    <col min="12290" max="12297" width="8.7109375" style="20" customWidth="1"/>
    <col min="12298" max="12298" width="22.7109375" style="20" customWidth="1"/>
    <col min="12299" max="12543" width="9.140625" style="20"/>
    <col min="12544" max="12544" width="22.7109375" style="20" customWidth="1"/>
    <col min="12545" max="12545" width="11.28515625" style="20" customWidth="1"/>
    <col min="12546" max="12553" width="8.7109375" style="20" customWidth="1"/>
    <col min="12554" max="12554" width="22.7109375" style="20" customWidth="1"/>
    <col min="12555" max="12799" width="9.140625" style="20"/>
    <col min="12800" max="12800" width="22.7109375" style="20" customWidth="1"/>
    <col min="12801" max="12801" width="11.28515625" style="20" customWidth="1"/>
    <col min="12802" max="12809" width="8.7109375" style="20" customWidth="1"/>
    <col min="12810" max="12810" width="22.7109375" style="20" customWidth="1"/>
    <col min="12811" max="13055" width="9.140625" style="20"/>
    <col min="13056" max="13056" width="22.7109375" style="20" customWidth="1"/>
    <col min="13057" max="13057" width="11.28515625" style="20" customWidth="1"/>
    <col min="13058" max="13065" width="8.7109375" style="20" customWidth="1"/>
    <col min="13066" max="13066" width="22.7109375" style="20" customWidth="1"/>
    <col min="13067" max="13311" width="9.140625" style="20"/>
    <col min="13312" max="13312" width="22.7109375" style="20" customWidth="1"/>
    <col min="13313" max="13313" width="11.28515625" style="20" customWidth="1"/>
    <col min="13314" max="13321" width="8.7109375" style="20" customWidth="1"/>
    <col min="13322" max="13322" width="22.7109375" style="20" customWidth="1"/>
    <col min="13323" max="13567" width="9.140625" style="20"/>
    <col min="13568" max="13568" width="22.7109375" style="20" customWidth="1"/>
    <col min="13569" max="13569" width="11.28515625" style="20" customWidth="1"/>
    <col min="13570" max="13577" width="8.7109375" style="20" customWidth="1"/>
    <col min="13578" max="13578" width="22.7109375" style="20" customWidth="1"/>
    <col min="13579" max="13823" width="9.140625" style="20"/>
    <col min="13824" max="13824" width="22.7109375" style="20" customWidth="1"/>
    <col min="13825" max="13825" width="11.28515625" style="20" customWidth="1"/>
    <col min="13826" max="13833" width="8.7109375" style="20" customWidth="1"/>
    <col min="13834" max="13834" width="22.7109375" style="20" customWidth="1"/>
    <col min="13835" max="14079" width="9.140625" style="20"/>
    <col min="14080" max="14080" width="22.7109375" style="20" customWidth="1"/>
    <col min="14081" max="14081" width="11.28515625" style="20" customWidth="1"/>
    <col min="14082" max="14089" width="8.7109375" style="20" customWidth="1"/>
    <col min="14090" max="14090" width="22.7109375" style="20" customWidth="1"/>
    <col min="14091" max="14335" width="9.140625" style="20"/>
    <col min="14336" max="14336" width="22.7109375" style="20" customWidth="1"/>
    <col min="14337" max="14337" width="11.28515625" style="20" customWidth="1"/>
    <col min="14338" max="14345" width="8.7109375" style="20" customWidth="1"/>
    <col min="14346" max="14346" width="22.7109375" style="20" customWidth="1"/>
    <col min="14347" max="14591" width="9.140625" style="20"/>
    <col min="14592" max="14592" width="22.7109375" style="20" customWidth="1"/>
    <col min="14593" max="14593" width="11.28515625" style="20" customWidth="1"/>
    <col min="14594" max="14601" width="8.7109375" style="20" customWidth="1"/>
    <col min="14602" max="14602" width="22.7109375" style="20" customWidth="1"/>
    <col min="14603" max="14847" width="9.140625" style="20"/>
    <col min="14848" max="14848" width="22.7109375" style="20" customWidth="1"/>
    <col min="14849" max="14849" width="11.28515625" style="20" customWidth="1"/>
    <col min="14850" max="14857" width="8.7109375" style="20" customWidth="1"/>
    <col min="14858" max="14858" width="22.7109375" style="20" customWidth="1"/>
    <col min="14859" max="15103" width="9.140625" style="20"/>
    <col min="15104" max="15104" width="22.7109375" style="20" customWidth="1"/>
    <col min="15105" max="15105" width="11.28515625" style="20" customWidth="1"/>
    <col min="15106" max="15113" width="8.7109375" style="20" customWidth="1"/>
    <col min="15114" max="15114" width="22.7109375" style="20" customWidth="1"/>
    <col min="15115" max="15359" width="9.140625" style="20"/>
    <col min="15360" max="15360" width="22.7109375" style="20" customWidth="1"/>
    <col min="15361" max="15361" width="11.28515625" style="20" customWidth="1"/>
    <col min="15362" max="15369" width="8.7109375" style="20" customWidth="1"/>
    <col min="15370" max="15370" width="22.7109375" style="20" customWidth="1"/>
    <col min="15371" max="15615" width="9.140625" style="20"/>
    <col min="15616" max="15616" width="22.7109375" style="20" customWidth="1"/>
    <col min="15617" max="15617" width="11.28515625" style="20" customWidth="1"/>
    <col min="15618" max="15625" width="8.7109375" style="20" customWidth="1"/>
    <col min="15626" max="15626" width="22.7109375" style="20" customWidth="1"/>
    <col min="15627" max="15871" width="9.140625" style="20"/>
    <col min="15872" max="15872" width="22.7109375" style="20" customWidth="1"/>
    <col min="15873" max="15873" width="11.28515625" style="20" customWidth="1"/>
    <col min="15874" max="15881" width="8.7109375" style="20" customWidth="1"/>
    <col min="15882" max="15882" width="22.7109375" style="20" customWidth="1"/>
    <col min="15883" max="16127" width="9.140625" style="20"/>
    <col min="16128" max="16128" width="22.7109375" style="20" customWidth="1"/>
    <col min="16129" max="16129" width="11.28515625" style="20" customWidth="1"/>
    <col min="16130" max="16137" width="8.7109375" style="20" customWidth="1"/>
    <col min="16138" max="16138" width="22.7109375" style="20" customWidth="1"/>
    <col min="16139" max="16384" width="9.140625" style="20"/>
  </cols>
  <sheetData>
    <row r="1" spans="1:13" s="2" customFormat="1" ht="21.95" customHeight="1">
      <c r="A1" s="1315" t="s">
        <v>692</v>
      </c>
      <c r="B1" s="1315"/>
      <c r="C1" s="1315"/>
      <c r="D1" s="1315"/>
      <c r="E1" s="1315"/>
      <c r="F1" s="1315"/>
      <c r="G1" s="1315"/>
      <c r="H1" s="1315"/>
      <c r="I1" s="1315"/>
      <c r="J1" s="1315"/>
      <c r="K1" s="1315"/>
      <c r="L1" s="702"/>
      <c r="M1" s="702"/>
    </row>
    <row r="2" spans="1:13" s="2" customFormat="1" ht="21.95" customHeight="1">
      <c r="A2" s="1316" t="s">
        <v>693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702"/>
      <c r="M2" s="702"/>
    </row>
    <row r="3" spans="1:13" s="2" customFormat="1" ht="21.95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702"/>
      <c r="M3" s="702"/>
    </row>
    <row r="4" spans="1:13" s="2" customFormat="1" ht="21.75" customHeight="1">
      <c r="A4" s="664" t="s">
        <v>68</v>
      </c>
      <c r="B4" s="677"/>
      <c r="C4" s="677"/>
      <c r="D4" s="677"/>
      <c r="E4" s="677"/>
      <c r="F4" s="677"/>
      <c r="G4" s="677"/>
      <c r="H4" s="677"/>
      <c r="I4" s="677"/>
      <c r="J4" s="677"/>
      <c r="K4" s="701" t="s">
        <v>69</v>
      </c>
      <c r="L4" s="702"/>
      <c r="M4" s="702"/>
    </row>
    <row r="5" spans="1:13" s="2" customFormat="1" ht="24.75" customHeight="1" thickBot="1">
      <c r="A5" s="1317" t="s">
        <v>390</v>
      </c>
      <c r="B5" s="1142" t="s">
        <v>625</v>
      </c>
      <c r="C5" s="1142"/>
      <c r="D5" s="1142"/>
      <c r="E5" s="1143" t="s">
        <v>526</v>
      </c>
      <c r="F5" s="1143"/>
      <c r="G5" s="1143"/>
      <c r="H5" s="1143" t="s">
        <v>525</v>
      </c>
      <c r="I5" s="1143"/>
      <c r="J5" s="1143"/>
      <c r="K5" s="1256" t="s">
        <v>70</v>
      </c>
    </row>
    <row r="6" spans="1:13" s="2" customFormat="1" ht="30" customHeight="1" thickTop="1">
      <c r="A6" s="1318"/>
      <c r="B6" s="234" t="s">
        <v>621</v>
      </c>
      <c r="C6" s="217" t="s">
        <v>1062</v>
      </c>
      <c r="D6" s="217" t="s">
        <v>497</v>
      </c>
      <c r="E6" s="234" t="s">
        <v>621</v>
      </c>
      <c r="F6" s="217" t="s">
        <v>1062</v>
      </c>
      <c r="G6" s="217" t="s">
        <v>497</v>
      </c>
      <c r="H6" s="234" t="s">
        <v>621</v>
      </c>
      <c r="I6" s="217" t="s">
        <v>1062</v>
      </c>
      <c r="J6" s="217" t="s">
        <v>497</v>
      </c>
      <c r="K6" s="1257"/>
    </row>
    <row r="7" spans="1:13" s="40" customFormat="1" ht="21.95" customHeight="1" thickBot="1">
      <c r="A7" s="335" t="s">
        <v>71</v>
      </c>
      <c r="B7" s="286">
        <f>C7+D7</f>
        <v>210</v>
      </c>
      <c r="C7" s="286">
        <f>F7+I7</f>
        <v>59</v>
      </c>
      <c r="D7" s="286">
        <f>J7+G7</f>
        <v>151</v>
      </c>
      <c r="E7" s="286">
        <f>G7+F7</f>
        <v>143</v>
      </c>
      <c r="F7" s="287">
        <v>34</v>
      </c>
      <c r="G7" s="287">
        <v>109</v>
      </c>
      <c r="H7" s="286">
        <f>J7+I7</f>
        <v>67</v>
      </c>
      <c r="I7" s="287">
        <v>25</v>
      </c>
      <c r="J7" s="287">
        <v>42</v>
      </c>
      <c r="K7" s="245" t="s">
        <v>72</v>
      </c>
    </row>
    <row r="8" spans="1:13" s="40" customFormat="1" ht="21.95" customHeight="1" thickTop="1" thickBot="1">
      <c r="A8" s="333" t="s">
        <v>73</v>
      </c>
      <c r="B8" s="574">
        <f t="shared" ref="B8:B18" si="0">C8+D8</f>
        <v>185</v>
      </c>
      <c r="C8" s="574">
        <f t="shared" ref="C8:C18" si="1">F8+I8</f>
        <v>46</v>
      </c>
      <c r="D8" s="574">
        <f t="shared" ref="D8:D18" si="2">J8+G8</f>
        <v>139</v>
      </c>
      <c r="E8" s="574">
        <f t="shared" ref="E8:E18" si="3">G8+F8</f>
        <v>128</v>
      </c>
      <c r="F8" s="282">
        <v>26</v>
      </c>
      <c r="G8" s="282">
        <v>102</v>
      </c>
      <c r="H8" s="574">
        <f t="shared" ref="H8:H18" si="4">J8+I8</f>
        <v>57</v>
      </c>
      <c r="I8" s="282">
        <v>20</v>
      </c>
      <c r="J8" s="282">
        <v>37</v>
      </c>
      <c r="K8" s="246" t="s">
        <v>74</v>
      </c>
    </row>
    <row r="9" spans="1:13" s="40" customFormat="1" ht="21.95" customHeight="1" thickTop="1" thickBot="1">
      <c r="A9" s="335" t="s">
        <v>75</v>
      </c>
      <c r="B9" s="286">
        <f t="shared" si="0"/>
        <v>201</v>
      </c>
      <c r="C9" s="286">
        <f t="shared" si="1"/>
        <v>51</v>
      </c>
      <c r="D9" s="286">
        <f t="shared" si="2"/>
        <v>150</v>
      </c>
      <c r="E9" s="286">
        <f t="shared" si="3"/>
        <v>141</v>
      </c>
      <c r="F9" s="287">
        <v>30</v>
      </c>
      <c r="G9" s="287">
        <v>111</v>
      </c>
      <c r="H9" s="286">
        <f t="shared" si="4"/>
        <v>60</v>
      </c>
      <c r="I9" s="287">
        <v>21</v>
      </c>
      <c r="J9" s="287">
        <v>39</v>
      </c>
      <c r="K9" s="245" t="s">
        <v>76</v>
      </c>
    </row>
    <row r="10" spans="1:13" s="40" customFormat="1" ht="21.95" customHeight="1" thickTop="1" thickBot="1">
      <c r="A10" s="333" t="s">
        <v>77</v>
      </c>
      <c r="B10" s="574">
        <f t="shared" si="0"/>
        <v>191</v>
      </c>
      <c r="C10" s="574">
        <f t="shared" si="1"/>
        <v>51</v>
      </c>
      <c r="D10" s="574">
        <f t="shared" si="2"/>
        <v>140</v>
      </c>
      <c r="E10" s="574">
        <f t="shared" si="3"/>
        <v>144</v>
      </c>
      <c r="F10" s="282">
        <v>37</v>
      </c>
      <c r="G10" s="282">
        <v>107</v>
      </c>
      <c r="H10" s="574">
        <f t="shared" si="4"/>
        <v>47</v>
      </c>
      <c r="I10" s="282">
        <v>14</v>
      </c>
      <c r="J10" s="282">
        <v>33</v>
      </c>
      <c r="K10" s="246" t="s">
        <v>78</v>
      </c>
    </row>
    <row r="11" spans="1:13" s="40" customFormat="1" ht="21.95" customHeight="1" thickTop="1" thickBot="1">
      <c r="A11" s="335" t="s">
        <v>79</v>
      </c>
      <c r="B11" s="286">
        <f t="shared" si="0"/>
        <v>183</v>
      </c>
      <c r="C11" s="286">
        <f t="shared" si="1"/>
        <v>62</v>
      </c>
      <c r="D11" s="286">
        <f t="shared" si="2"/>
        <v>121</v>
      </c>
      <c r="E11" s="286">
        <f t="shared" si="3"/>
        <v>122</v>
      </c>
      <c r="F11" s="287">
        <v>31</v>
      </c>
      <c r="G11" s="287">
        <v>91</v>
      </c>
      <c r="H11" s="286">
        <f t="shared" si="4"/>
        <v>61</v>
      </c>
      <c r="I11" s="287">
        <v>31</v>
      </c>
      <c r="J11" s="287">
        <v>30</v>
      </c>
      <c r="K11" s="245" t="s">
        <v>80</v>
      </c>
    </row>
    <row r="12" spans="1:13" s="40" customFormat="1" ht="21.95" customHeight="1" thickTop="1" thickBot="1">
      <c r="A12" s="333" t="s">
        <v>81</v>
      </c>
      <c r="B12" s="574">
        <f t="shared" si="0"/>
        <v>199</v>
      </c>
      <c r="C12" s="574">
        <f t="shared" si="1"/>
        <v>47</v>
      </c>
      <c r="D12" s="574">
        <f t="shared" si="2"/>
        <v>152</v>
      </c>
      <c r="E12" s="574">
        <f t="shared" si="3"/>
        <v>139</v>
      </c>
      <c r="F12" s="282">
        <v>22</v>
      </c>
      <c r="G12" s="282">
        <v>117</v>
      </c>
      <c r="H12" s="574">
        <f t="shared" si="4"/>
        <v>60</v>
      </c>
      <c r="I12" s="282">
        <v>25</v>
      </c>
      <c r="J12" s="282">
        <v>35</v>
      </c>
      <c r="K12" s="246" t="s">
        <v>1119</v>
      </c>
    </row>
    <row r="13" spans="1:13" s="40" customFormat="1" ht="21.95" customHeight="1" thickTop="1" thickBot="1">
      <c r="A13" s="335" t="s">
        <v>82</v>
      </c>
      <c r="B13" s="286">
        <f t="shared" si="0"/>
        <v>187</v>
      </c>
      <c r="C13" s="286">
        <f t="shared" si="1"/>
        <v>40</v>
      </c>
      <c r="D13" s="286">
        <f t="shared" si="2"/>
        <v>147</v>
      </c>
      <c r="E13" s="286">
        <f t="shared" si="3"/>
        <v>128</v>
      </c>
      <c r="F13" s="287">
        <v>20</v>
      </c>
      <c r="G13" s="287">
        <v>108</v>
      </c>
      <c r="H13" s="286">
        <f t="shared" si="4"/>
        <v>59</v>
      </c>
      <c r="I13" s="287">
        <v>20</v>
      </c>
      <c r="J13" s="287">
        <v>39</v>
      </c>
      <c r="K13" s="245" t="s">
        <v>83</v>
      </c>
    </row>
    <row r="14" spans="1:13" s="40" customFormat="1" ht="21.95" customHeight="1" thickTop="1" thickBot="1">
      <c r="A14" s="333" t="s">
        <v>84</v>
      </c>
      <c r="B14" s="574">
        <f t="shared" si="0"/>
        <v>191</v>
      </c>
      <c r="C14" s="574">
        <f t="shared" si="1"/>
        <v>50</v>
      </c>
      <c r="D14" s="574">
        <f t="shared" si="2"/>
        <v>141</v>
      </c>
      <c r="E14" s="574">
        <f t="shared" si="3"/>
        <v>128</v>
      </c>
      <c r="F14" s="282">
        <v>28</v>
      </c>
      <c r="G14" s="282">
        <v>100</v>
      </c>
      <c r="H14" s="574">
        <f t="shared" si="4"/>
        <v>63</v>
      </c>
      <c r="I14" s="282">
        <v>22</v>
      </c>
      <c r="J14" s="282">
        <v>41</v>
      </c>
      <c r="K14" s="246" t="s">
        <v>85</v>
      </c>
    </row>
    <row r="15" spans="1:13" s="40" customFormat="1" ht="21.95" customHeight="1" thickTop="1" thickBot="1">
      <c r="A15" s="335" t="s">
        <v>86</v>
      </c>
      <c r="B15" s="286">
        <f t="shared" si="0"/>
        <v>195</v>
      </c>
      <c r="C15" s="286">
        <f t="shared" si="1"/>
        <v>51</v>
      </c>
      <c r="D15" s="286">
        <f t="shared" si="2"/>
        <v>144</v>
      </c>
      <c r="E15" s="286">
        <f t="shared" si="3"/>
        <v>136</v>
      </c>
      <c r="F15" s="287">
        <v>29</v>
      </c>
      <c r="G15" s="287">
        <v>107</v>
      </c>
      <c r="H15" s="286">
        <f t="shared" si="4"/>
        <v>59</v>
      </c>
      <c r="I15" s="287">
        <v>22</v>
      </c>
      <c r="J15" s="287">
        <v>37</v>
      </c>
      <c r="K15" s="245" t="s">
        <v>87</v>
      </c>
    </row>
    <row r="16" spans="1:13" s="40" customFormat="1" ht="21.95" customHeight="1" thickTop="1" thickBot="1">
      <c r="A16" s="333" t="s">
        <v>88</v>
      </c>
      <c r="B16" s="574">
        <f t="shared" si="0"/>
        <v>191</v>
      </c>
      <c r="C16" s="574">
        <f t="shared" si="1"/>
        <v>50</v>
      </c>
      <c r="D16" s="574">
        <f t="shared" si="2"/>
        <v>141</v>
      </c>
      <c r="E16" s="574">
        <f t="shared" si="3"/>
        <v>149</v>
      </c>
      <c r="F16" s="282">
        <v>33</v>
      </c>
      <c r="G16" s="282">
        <v>116</v>
      </c>
      <c r="H16" s="574">
        <f t="shared" si="4"/>
        <v>42</v>
      </c>
      <c r="I16" s="282">
        <v>17</v>
      </c>
      <c r="J16" s="282">
        <v>25</v>
      </c>
      <c r="K16" s="246" t="s">
        <v>89</v>
      </c>
    </row>
    <row r="17" spans="1:11" s="40" customFormat="1" ht="21.95" customHeight="1" thickTop="1" thickBot="1">
      <c r="A17" s="335" t="s">
        <v>90</v>
      </c>
      <c r="B17" s="286">
        <f t="shared" si="0"/>
        <v>200</v>
      </c>
      <c r="C17" s="286">
        <f t="shared" si="1"/>
        <v>40</v>
      </c>
      <c r="D17" s="286">
        <f t="shared" si="2"/>
        <v>160</v>
      </c>
      <c r="E17" s="286">
        <f t="shared" si="3"/>
        <v>148</v>
      </c>
      <c r="F17" s="581">
        <v>22</v>
      </c>
      <c r="G17" s="287">
        <v>126</v>
      </c>
      <c r="H17" s="286">
        <f t="shared" si="4"/>
        <v>52</v>
      </c>
      <c r="I17" s="287">
        <v>18</v>
      </c>
      <c r="J17" s="287">
        <v>34</v>
      </c>
      <c r="K17" s="245" t="s">
        <v>91</v>
      </c>
    </row>
    <row r="18" spans="1:11" s="40" customFormat="1" ht="21.95" customHeight="1" thickTop="1">
      <c r="A18" s="334" t="s">
        <v>92</v>
      </c>
      <c r="B18" s="578">
        <f t="shared" si="0"/>
        <v>214</v>
      </c>
      <c r="C18" s="578">
        <f t="shared" si="1"/>
        <v>53</v>
      </c>
      <c r="D18" s="578">
        <f t="shared" si="2"/>
        <v>161</v>
      </c>
      <c r="E18" s="578">
        <f t="shared" si="3"/>
        <v>146</v>
      </c>
      <c r="F18" s="579">
        <v>25</v>
      </c>
      <c r="G18" s="579">
        <v>121</v>
      </c>
      <c r="H18" s="578">
        <f t="shared" si="4"/>
        <v>68</v>
      </c>
      <c r="I18" s="579">
        <v>28</v>
      </c>
      <c r="J18" s="579">
        <v>40</v>
      </c>
      <c r="K18" s="580" t="s">
        <v>93</v>
      </c>
    </row>
    <row r="19" spans="1:11" s="40" customFormat="1" ht="30" customHeight="1">
      <c r="A19" s="575" t="s">
        <v>66</v>
      </c>
      <c r="B19" s="576">
        <f t="shared" ref="B19:J19" si="5">SUM(B7:B18)</f>
        <v>2347</v>
      </c>
      <c r="C19" s="576">
        <f t="shared" si="5"/>
        <v>600</v>
      </c>
      <c r="D19" s="576">
        <f t="shared" si="5"/>
        <v>1747</v>
      </c>
      <c r="E19" s="576">
        <f t="shared" si="5"/>
        <v>1652</v>
      </c>
      <c r="F19" s="576">
        <f t="shared" si="5"/>
        <v>337</v>
      </c>
      <c r="G19" s="576">
        <f t="shared" si="5"/>
        <v>1315</v>
      </c>
      <c r="H19" s="576">
        <f t="shared" si="5"/>
        <v>695</v>
      </c>
      <c r="I19" s="576">
        <f t="shared" si="5"/>
        <v>263</v>
      </c>
      <c r="J19" s="576">
        <f t="shared" si="5"/>
        <v>432</v>
      </c>
      <c r="K19" s="577" t="s">
        <v>67</v>
      </c>
    </row>
    <row r="23" spans="1:11" ht="47.25">
      <c r="A23" s="31" t="s">
        <v>369</v>
      </c>
      <c r="B23" s="43" t="s">
        <v>370</v>
      </c>
      <c r="C23" s="32" t="s">
        <v>371</v>
      </c>
    </row>
    <row r="24" spans="1:11" ht="30">
      <c r="A24" s="29" t="s">
        <v>372</v>
      </c>
      <c r="B24" s="44">
        <f>'D-3'!D7</f>
        <v>151</v>
      </c>
      <c r="C24" s="30">
        <f>'D-3'!C7</f>
        <v>59</v>
      </c>
    </row>
    <row r="25" spans="1:11" ht="30">
      <c r="A25" s="29" t="s">
        <v>373</v>
      </c>
      <c r="B25" s="44">
        <f>'D-3'!D8</f>
        <v>139</v>
      </c>
      <c r="C25" s="30">
        <f>'D-3'!C8</f>
        <v>46</v>
      </c>
    </row>
    <row r="26" spans="1:11" ht="30">
      <c r="A26" s="29" t="s">
        <v>374</v>
      </c>
      <c r="B26" s="44">
        <f>'D-3'!D9</f>
        <v>150</v>
      </c>
      <c r="C26" s="30">
        <f>'D-3'!C9</f>
        <v>51</v>
      </c>
    </row>
    <row r="27" spans="1:11" ht="30">
      <c r="A27" s="29" t="s">
        <v>375</v>
      </c>
      <c r="B27" s="44">
        <f>'D-3'!D10</f>
        <v>140</v>
      </c>
      <c r="C27" s="30">
        <f>'D-3'!C10</f>
        <v>51</v>
      </c>
    </row>
    <row r="28" spans="1:11" ht="30">
      <c r="A28" s="29" t="s">
        <v>376</v>
      </c>
      <c r="B28" s="44">
        <f>'D-3'!D11</f>
        <v>121</v>
      </c>
      <c r="C28" s="30">
        <f>'D-3'!C11</f>
        <v>62</v>
      </c>
    </row>
    <row r="29" spans="1:11" ht="30">
      <c r="A29" s="29" t="s">
        <v>377</v>
      </c>
      <c r="B29" s="44">
        <f>'D-3'!D12</f>
        <v>152</v>
      </c>
      <c r="C29" s="30">
        <f>'D-3'!C12</f>
        <v>47</v>
      </c>
    </row>
    <row r="30" spans="1:11" ht="30">
      <c r="A30" s="29" t="s">
        <v>378</v>
      </c>
      <c r="B30" s="44">
        <f>'D-3'!D13</f>
        <v>147</v>
      </c>
      <c r="C30" s="30">
        <f>'D-3'!C13</f>
        <v>40</v>
      </c>
    </row>
    <row r="31" spans="1:11" ht="30">
      <c r="A31" s="29" t="s">
        <v>379</v>
      </c>
      <c r="B31" s="44">
        <f>'D-3'!D14</f>
        <v>141</v>
      </c>
      <c r="C31" s="30">
        <f>'D-3'!C14</f>
        <v>50</v>
      </c>
    </row>
    <row r="32" spans="1:11" ht="30">
      <c r="A32" s="29" t="s">
        <v>380</v>
      </c>
      <c r="B32" s="44">
        <f>'D-3'!D15</f>
        <v>144</v>
      </c>
      <c r="C32" s="30">
        <f>'D-3'!C15</f>
        <v>51</v>
      </c>
    </row>
    <row r="33" spans="1:3" ht="30">
      <c r="A33" s="29" t="s">
        <v>381</v>
      </c>
      <c r="B33" s="44">
        <f>'D-3'!D16</f>
        <v>141</v>
      </c>
      <c r="C33" s="30">
        <f>'D-3'!C16</f>
        <v>50</v>
      </c>
    </row>
    <row r="34" spans="1:3" ht="30">
      <c r="A34" s="29" t="s">
        <v>382</v>
      </c>
      <c r="B34" s="44">
        <f>'D-3'!D17</f>
        <v>160</v>
      </c>
      <c r="C34" s="30">
        <f>'D-3'!C17</f>
        <v>40</v>
      </c>
    </row>
    <row r="35" spans="1:3" ht="30">
      <c r="A35" s="29" t="s">
        <v>383</v>
      </c>
      <c r="B35" s="44">
        <f>'D-3'!D18</f>
        <v>161</v>
      </c>
      <c r="C35" s="30">
        <f>'D-3'!C18</f>
        <v>53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K50"/>
  <sheetViews>
    <sheetView view="pageBreakPreview" zoomScale="82" zoomScaleNormal="100" zoomScaleSheetLayoutView="82" workbookViewId="0">
      <selection activeCell="F7" sqref="F7:F32"/>
    </sheetView>
  </sheetViews>
  <sheetFormatPr defaultRowHeight="15.75"/>
  <cols>
    <col min="1" max="1" width="28.7109375" style="3" customWidth="1"/>
    <col min="2" max="10" width="9.7109375" style="3" customWidth="1"/>
    <col min="11" max="11" width="28.7109375" style="3" customWidth="1"/>
    <col min="12" max="256" width="9.140625" style="20"/>
    <col min="257" max="257" width="28.7109375" style="20" customWidth="1"/>
    <col min="258" max="266" width="9.7109375" style="20" customWidth="1"/>
    <col min="267" max="267" width="28.7109375" style="20" customWidth="1"/>
    <col min="268" max="512" width="9.140625" style="20"/>
    <col min="513" max="513" width="28.7109375" style="20" customWidth="1"/>
    <col min="514" max="522" width="9.7109375" style="20" customWidth="1"/>
    <col min="523" max="523" width="28.7109375" style="20" customWidth="1"/>
    <col min="524" max="768" width="9.140625" style="20"/>
    <col min="769" max="769" width="28.7109375" style="20" customWidth="1"/>
    <col min="770" max="778" width="9.7109375" style="20" customWidth="1"/>
    <col min="779" max="779" width="28.7109375" style="20" customWidth="1"/>
    <col min="780" max="1024" width="9.140625" style="20"/>
    <col min="1025" max="1025" width="28.7109375" style="20" customWidth="1"/>
    <col min="1026" max="1034" width="9.7109375" style="20" customWidth="1"/>
    <col min="1035" max="1035" width="28.7109375" style="20" customWidth="1"/>
    <col min="1036" max="1280" width="9.140625" style="20"/>
    <col min="1281" max="1281" width="28.7109375" style="20" customWidth="1"/>
    <col min="1282" max="1290" width="9.7109375" style="20" customWidth="1"/>
    <col min="1291" max="1291" width="28.7109375" style="20" customWidth="1"/>
    <col min="1292" max="1536" width="9.140625" style="20"/>
    <col min="1537" max="1537" width="28.7109375" style="20" customWidth="1"/>
    <col min="1538" max="1546" width="9.7109375" style="20" customWidth="1"/>
    <col min="1547" max="1547" width="28.7109375" style="20" customWidth="1"/>
    <col min="1548" max="1792" width="9.140625" style="20"/>
    <col min="1793" max="1793" width="28.7109375" style="20" customWidth="1"/>
    <col min="1794" max="1802" width="9.7109375" style="20" customWidth="1"/>
    <col min="1803" max="1803" width="28.7109375" style="20" customWidth="1"/>
    <col min="1804" max="2048" width="9.140625" style="20"/>
    <col min="2049" max="2049" width="28.7109375" style="20" customWidth="1"/>
    <col min="2050" max="2058" width="9.7109375" style="20" customWidth="1"/>
    <col min="2059" max="2059" width="28.7109375" style="20" customWidth="1"/>
    <col min="2060" max="2304" width="9.140625" style="20"/>
    <col min="2305" max="2305" width="28.7109375" style="20" customWidth="1"/>
    <col min="2306" max="2314" width="9.7109375" style="20" customWidth="1"/>
    <col min="2315" max="2315" width="28.7109375" style="20" customWidth="1"/>
    <col min="2316" max="2560" width="9.140625" style="20"/>
    <col min="2561" max="2561" width="28.7109375" style="20" customWidth="1"/>
    <col min="2562" max="2570" width="9.7109375" style="20" customWidth="1"/>
    <col min="2571" max="2571" width="28.7109375" style="20" customWidth="1"/>
    <col min="2572" max="2816" width="9.140625" style="20"/>
    <col min="2817" max="2817" width="28.7109375" style="20" customWidth="1"/>
    <col min="2818" max="2826" width="9.7109375" style="20" customWidth="1"/>
    <col min="2827" max="2827" width="28.7109375" style="20" customWidth="1"/>
    <col min="2828" max="3072" width="9.140625" style="20"/>
    <col min="3073" max="3073" width="28.7109375" style="20" customWidth="1"/>
    <col min="3074" max="3082" width="9.7109375" style="20" customWidth="1"/>
    <col min="3083" max="3083" width="28.7109375" style="20" customWidth="1"/>
    <col min="3084" max="3328" width="9.140625" style="20"/>
    <col min="3329" max="3329" width="28.7109375" style="20" customWidth="1"/>
    <col min="3330" max="3338" width="9.7109375" style="20" customWidth="1"/>
    <col min="3339" max="3339" width="28.7109375" style="20" customWidth="1"/>
    <col min="3340" max="3584" width="9.140625" style="20"/>
    <col min="3585" max="3585" width="28.7109375" style="20" customWidth="1"/>
    <col min="3586" max="3594" width="9.7109375" style="20" customWidth="1"/>
    <col min="3595" max="3595" width="28.7109375" style="20" customWidth="1"/>
    <col min="3596" max="3840" width="9.140625" style="20"/>
    <col min="3841" max="3841" width="28.7109375" style="20" customWidth="1"/>
    <col min="3842" max="3850" width="9.7109375" style="20" customWidth="1"/>
    <col min="3851" max="3851" width="28.7109375" style="20" customWidth="1"/>
    <col min="3852" max="4096" width="9.140625" style="20"/>
    <col min="4097" max="4097" width="28.7109375" style="20" customWidth="1"/>
    <col min="4098" max="4106" width="9.7109375" style="20" customWidth="1"/>
    <col min="4107" max="4107" width="28.7109375" style="20" customWidth="1"/>
    <col min="4108" max="4352" width="9.140625" style="20"/>
    <col min="4353" max="4353" width="28.7109375" style="20" customWidth="1"/>
    <col min="4354" max="4362" width="9.7109375" style="20" customWidth="1"/>
    <col min="4363" max="4363" width="28.7109375" style="20" customWidth="1"/>
    <col min="4364" max="4608" width="9.140625" style="20"/>
    <col min="4609" max="4609" width="28.7109375" style="20" customWidth="1"/>
    <col min="4610" max="4618" width="9.7109375" style="20" customWidth="1"/>
    <col min="4619" max="4619" width="28.7109375" style="20" customWidth="1"/>
    <col min="4620" max="4864" width="9.140625" style="20"/>
    <col min="4865" max="4865" width="28.7109375" style="20" customWidth="1"/>
    <col min="4866" max="4874" width="9.7109375" style="20" customWidth="1"/>
    <col min="4875" max="4875" width="28.7109375" style="20" customWidth="1"/>
    <col min="4876" max="5120" width="9.140625" style="20"/>
    <col min="5121" max="5121" width="28.7109375" style="20" customWidth="1"/>
    <col min="5122" max="5130" width="9.7109375" style="20" customWidth="1"/>
    <col min="5131" max="5131" width="28.7109375" style="20" customWidth="1"/>
    <col min="5132" max="5376" width="9.140625" style="20"/>
    <col min="5377" max="5377" width="28.7109375" style="20" customWidth="1"/>
    <col min="5378" max="5386" width="9.7109375" style="20" customWidth="1"/>
    <col min="5387" max="5387" width="28.7109375" style="20" customWidth="1"/>
    <col min="5388" max="5632" width="9.140625" style="20"/>
    <col min="5633" max="5633" width="28.7109375" style="20" customWidth="1"/>
    <col min="5634" max="5642" width="9.7109375" style="20" customWidth="1"/>
    <col min="5643" max="5643" width="28.7109375" style="20" customWidth="1"/>
    <col min="5644" max="5888" width="9.140625" style="20"/>
    <col min="5889" max="5889" width="28.7109375" style="20" customWidth="1"/>
    <col min="5890" max="5898" width="9.7109375" style="20" customWidth="1"/>
    <col min="5899" max="5899" width="28.7109375" style="20" customWidth="1"/>
    <col min="5900" max="6144" width="9.140625" style="20"/>
    <col min="6145" max="6145" width="28.7109375" style="20" customWidth="1"/>
    <col min="6146" max="6154" width="9.7109375" style="20" customWidth="1"/>
    <col min="6155" max="6155" width="28.7109375" style="20" customWidth="1"/>
    <col min="6156" max="6400" width="9.140625" style="20"/>
    <col min="6401" max="6401" width="28.7109375" style="20" customWidth="1"/>
    <col min="6402" max="6410" width="9.7109375" style="20" customWidth="1"/>
    <col min="6411" max="6411" width="28.7109375" style="20" customWidth="1"/>
    <col min="6412" max="6656" width="9.140625" style="20"/>
    <col min="6657" max="6657" width="28.7109375" style="20" customWidth="1"/>
    <col min="6658" max="6666" width="9.7109375" style="20" customWidth="1"/>
    <col min="6667" max="6667" width="28.7109375" style="20" customWidth="1"/>
    <col min="6668" max="6912" width="9.140625" style="20"/>
    <col min="6913" max="6913" width="28.7109375" style="20" customWidth="1"/>
    <col min="6914" max="6922" width="9.7109375" style="20" customWidth="1"/>
    <col min="6923" max="6923" width="28.7109375" style="20" customWidth="1"/>
    <col min="6924" max="7168" width="9.140625" style="20"/>
    <col min="7169" max="7169" width="28.7109375" style="20" customWidth="1"/>
    <col min="7170" max="7178" width="9.7109375" style="20" customWidth="1"/>
    <col min="7179" max="7179" width="28.7109375" style="20" customWidth="1"/>
    <col min="7180" max="7424" width="9.140625" style="20"/>
    <col min="7425" max="7425" width="28.7109375" style="20" customWidth="1"/>
    <col min="7426" max="7434" width="9.7109375" style="20" customWidth="1"/>
    <col min="7435" max="7435" width="28.7109375" style="20" customWidth="1"/>
    <col min="7436" max="7680" width="9.140625" style="20"/>
    <col min="7681" max="7681" width="28.7109375" style="20" customWidth="1"/>
    <col min="7682" max="7690" width="9.7109375" style="20" customWidth="1"/>
    <col min="7691" max="7691" width="28.7109375" style="20" customWidth="1"/>
    <col min="7692" max="7936" width="9.140625" style="20"/>
    <col min="7937" max="7937" width="28.7109375" style="20" customWidth="1"/>
    <col min="7938" max="7946" width="9.7109375" style="20" customWidth="1"/>
    <col min="7947" max="7947" width="28.7109375" style="20" customWidth="1"/>
    <col min="7948" max="8192" width="9.140625" style="20"/>
    <col min="8193" max="8193" width="28.7109375" style="20" customWidth="1"/>
    <col min="8194" max="8202" width="9.7109375" style="20" customWidth="1"/>
    <col min="8203" max="8203" width="28.7109375" style="20" customWidth="1"/>
    <col min="8204" max="8448" width="9.140625" style="20"/>
    <col min="8449" max="8449" width="28.7109375" style="20" customWidth="1"/>
    <col min="8450" max="8458" width="9.7109375" style="20" customWidth="1"/>
    <col min="8459" max="8459" width="28.7109375" style="20" customWidth="1"/>
    <col min="8460" max="8704" width="9.140625" style="20"/>
    <col min="8705" max="8705" width="28.7109375" style="20" customWidth="1"/>
    <col min="8706" max="8714" width="9.7109375" style="20" customWidth="1"/>
    <col min="8715" max="8715" width="28.7109375" style="20" customWidth="1"/>
    <col min="8716" max="8960" width="9.140625" style="20"/>
    <col min="8961" max="8961" width="28.7109375" style="20" customWidth="1"/>
    <col min="8962" max="8970" width="9.7109375" style="20" customWidth="1"/>
    <col min="8971" max="8971" width="28.7109375" style="20" customWidth="1"/>
    <col min="8972" max="9216" width="9.140625" style="20"/>
    <col min="9217" max="9217" width="28.7109375" style="20" customWidth="1"/>
    <col min="9218" max="9226" width="9.7109375" style="20" customWidth="1"/>
    <col min="9227" max="9227" width="28.7109375" style="20" customWidth="1"/>
    <col min="9228" max="9472" width="9.140625" style="20"/>
    <col min="9473" max="9473" width="28.7109375" style="20" customWidth="1"/>
    <col min="9474" max="9482" width="9.7109375" style="20" customWidth="1"/>
    <col min="9483" max="9483" width="28.7109375" style="20" customWidth="1"/>
    <col min="9484" max="9728" width="9.140625" style="20"/>
    <col min="9729" max="9729" width="28.7109375" style="20" customWidth="1"/>
    <col min="9730" max="9738" width="9.7109375" style="20" customWidth="1"/>
    <col min="9739" max="9739" width="28.7109375" style="20" customWidth="1"/>
    <col min="9740" max="9984" width="9.140625" style="20"/>
    <col min="9985" max="9985" width="28.7109375" style="20" customWidth="1"/>
    <col min="9986" max="9994" width="9.7109375" style="20" customWidth="1"/>
    <col min="9995" max="9995" width="28.7109375" style="20" customWidth="1"/>
    <col min="9996" max="10240" width="9.140625" style="20"/>
    <col min="10241" max="10241" width="28.7109375" style="20" customWidth="1"/>
    <col min="10242" max="10250" width="9.7109375" style="20" customWidth="1"/>
    <col min="10251" max="10251" width="28.7109375" style="20" customWidth="1"/>
    <col min="10252" max="10496" width="9.140625" style="20"/>
    <col min="10497" max="10497" width="28.7109375" style="20" customWidth="1"/>
    <col min="10498" max="10506" width="9.7109375" style="20" customWidth="1"/>
    <col min="10507" max="10507" width="28.7109375" style="20" customWidth="1"/>
    <col min="10508" max="10752" width="9.140625" style="20"/>
    <col min="10753" max="10753" width="28.7109375" style="20" customWidth="1"/>
    <col min="10754" max="10762" width="9.7109375" style="20" customWidth="1"/>
    <col min="10763" max="10763" width="28.7109375" style="20" customWidth="1"/>
    <col min="10764" max="11008" width="9.140625" style="20"/>
    <col min="11009" max="11009" width="28.7109375" style="20" customWidth="1"/>
    <col min="11010" max="11018" width="9.7109375" style="20" customWidth="1"/>
    <col min="11019" max="11019" width="28.7109375" style="20" customWidth="1"/>
    <col min="11020" max="11264" width="9.140625" style="20"/>
    <col min="11265" max="11265" width="28.7109375" style="20" customWidth="1"/>
    <col min="11266" max="11274" width="9.7109375" style="20" customWidth="1"/>
    <col min="11275" max="11275" width="28.7109375" style="20" customWidth="1"/>
    <col min="11276" max="11520" width="9.140625" style="20"/>
    <col min="11521" max="11521" width="28.7109375" style="20" customWidth="1"/>
    <col min="11522" max="11530" width="9.7109375" style="20" customWidth="1"/>
    <col min="11531" max="11531" width="28.7109375" style="20" customWidth="1"/>
    <col min="11532" max="11776" width="9.140625" style="20"/>
    <col min="11777" max="11777" width="28.7109375" style="20" customWidth="1"/>
    <col min="11778" max="11786" width="9.7109375" style="20" customWidth="1"/>
    <col min="11787" max="11787" width="28.7109375" style="20" customWidth="1"/>
    <col min="11788" max="12032" width="9.140625" style="20"/>
    <col min="12033" max="12033" width="28.7109375" style="20" customWidth="1"/>
    <col min="12034" max="12042" width="9.7109375" style="20" customWidth="1"/>
    <col min="12043" max="12043" width="28.7109375" style="20" customWidth="1"/>
    <col min="12044" max="12288" width="9.140625" style="20"/>
    <col min="12289" max="12289" width="28.7109375" style="20" customWidth="1"/>
    <col min="12290" max="12298" width="9.7109375" style="20" customWidth="1"/>
    <col min="12299" max="12299" width="28.7109375" style="20" customWidth="1"/>
    <col min="12300" max="12544" width="9.140625" style="20"/>
    <col min="12545" max="12545" width="28.7109375" style="20" customWidth="1"/>
    <col min="12546" max="12554" width="9.7109375" style="20" customWidth="1"/>
    <col min="12555" max="12555" width="28.7109375" style="20" customWidth="1"/>
    <col min="12556" max="12800" width="9.140625" style="20"/>
    <col min="12801" max="12801" width="28.7109375" style="20" customWidth="1"/>
    <col min="12802" max="12810" width="9.7109375" style="20" customWidth="1"/>
    <col min="12811" max="12811" width="28.7109375" style="20" customWidth="1"/>
    <col min="12812" max="13056" width="9.140625" style="20"/>
    <col min="13057" max="13057" width="28.7109375" style="20" customWidth="1"/>
    <col min="13058" max="13066" width="9.7109375" style="20" customWidth="1"/>
    <col min="13067" max="13067" width="28.7109375" style="20" customWidth="1"/>
    <col min="13068" max="13312" width="9.140625" style="20"/>
    <col min="13313" max="13313" width="28.7109375" style="20" customWidth="1"/>
    <col min="13314" max="13322" width="9.7109375" style="20" customWidth="1"/>
    <col min="13323" max="13323" width="28.7109375" style="20" customWidth="1"/>
    <col min="13324" max="13568" width="9.140625" style="20"/>
    <col min="13569" max="13569" width="28.7109375" style="20" customWidth="1"/>
    <col min="13570" max="13578" width="9.7109375" style="20" customWidth="1"/>
    <col min="13579" max="13579" width="28.7109375" style="20" customWidth="1"/>
    <col min="13580" max="13824" width="9.140625" style="20"/>
    <col min="13825" max="13825" width="28.7109375" style="20" customWidth="1"/>
    <col min="13826" max="13834" width="9.7109375" style="20" customWidth="1"/>
    <col min="13835" max="13835" width="28.7109375" style="20" customWidth="1"/>
    <col min="13836" max="14080" width="9.140625" style="20"/>
    <col min="14081" max="14081" width="28.7109375" style="20" customWidth="1"/>
    <col min="14082" max="14090" width="9.7109375" style="20" customWidth="1"/>
    <col min="14091" max="14091" width="28.7109375" style="20" customWidth="1"/>
    <col min="14092" max="14336" width="9.140625" style="20"/>
    <col min="14337" max="14337" width="28.7109375" style="20" customWidth="1"/>
    <col min="14338" max="14346" width="9.7109375" style="20" customWidth="1"/>
    <col min="14347" max="14347" width="28.7109375" style="20" customWidth="1"/>
    <col min="14348" max="14592" width="9.140625" style="20"/>
    <col min="14593" max="14593" width="28.7109375" style="20" customWidth="1"/>
    <col min="14594" max="14602" width="9.7109375" style="20" customWidth="1"/>
    <col min="14603" max="14603" width="28.7109375" style="20" customWidth="1"/>
    <col min="14604" max="14848" width="9.140625" style="20"/>
    <col min="14849" max="14849" width="28.7109375" style="20" customWidth="1"/>
    <col min="14850" max="14858" width="9.7109375" style="20" customWidth="1"/>
    <col min="14859" max="14859" width="28.7109375" style="20" customWidth="1"/>
    <col min="14860" max="15104" width="9.140625" style="20"/>
    <col min="15105" max="15105" width="28.7109375" style="20" customWidth="1"/>
    <col min="15106" max="15114" width="9.7109375" style="20" customWidth="1"/>
    <col min="15115" max="15115" width="28.7109375" style="20" customWidth="1"/>
    <col min="15116" max="15360" width="9.140625" style="20"/>
    <col min="15361" max="15361" width="28.7109375" style="20" customWidth="1"/>
    <col min="15362" max="15370" width="9.7109375" style="20" customWidth="1"/>
    <col min="15371" max="15371" width="28.7109375" style="20" customWidth="1"/>
    <col min="15372" max="15616" width="9.140625" style="20"/>
    <col min="15617" max="15617" width="28.7109375" style="20" customWidth="1"/>
    <col min="15618" max="15626" width="9.7109375" style="20" customWidth="1"/>
    <col min="15627" max="15627" width="28.7109375" style="20" customWidth="1"/>
    <col min="15628" max="15872" width="9.140625" style="20"/>
    <col min="15873" max="15873" width="28.7109375" style="20" customWidth="1"/>
    <col min="15874" max="15882" width="9.7109375" style="20" customWidth="1"/>
    <col min="15883" max="15883" width="28.7109375" style="20" customWidth="1"/>
    <col min="15884" max="16128" width="9.140625" style="20"/>
    <col min="16129" max="16129" width="28.7109375" style="20" customWidth="1"/>
    <col min="16130" max="16138" width="9.7109375" style="20" customWidth="1"/>
    <col min="16139" max="16139" width="28.7109375" style="20" customWidth="1"/>
    <col min="16140" max="16384" width="9.140625" style="20"/>
  </cols>
  <sheetData>
    <row r="1" spans="1:11" s="2" customFormat="1" ht="17.25" customHeight="1">
      <c r="A1" s="1315" t="s">
        <v>659</v>
      </c>
      <c r="B1" s="1315"/>
      <c r="C1" s="1315"/>
      <c r="D1" s="1315"/>
      <c r="E1" s="1315"/>
      <c r="F1" s="1315"/>
      <c r="G1" s="1315"/>
      <c r="H1" s="1315"/>
      <c r="I1" s="1315"/>
      <c r="J1" s="1315"/>
      <c r="K1" s="1315"/>
    </row>
    <row r="2" spans="1:11" s="2" customFormat="1" ht="17.25" customHeight="1">
      <c r="A2" s="1316" t="s">
        <v>694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</row>
    <row r="3" spans="1:11" s="2" customFormat="1" ht="17.25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s="2" customFormat="1" ht="17.25" customHeight="1">
      <c r="A4" s="664" t="s">
        <v>201</v>
      </c>
      <c r="B4" s="677"/>
      <c r="C4" s="677"/>
      <c r="D4" s="677"/>
      <c r="E4" s="677"/>
      <c r="F4" s="677"/>
      <c r="G4" s="677"/>
      <c r="H4" s="677"/>
      <c r="I4" s="677"/>
      <c r="J4" s="677"/>
      <c r="K4" s="701" t="s">
        <v>94</v>
      </c>
    </row>
    <row r="5" spans="1:11" s="2" customFormat="1" ht="21" customHeight="1" thickBot="1">
      <c r="A5" s="1317" t="s">
        <v>206</v>
      </c>
      <c r="B5" s="1319" t="s">
        <v>628</v>
      </c>
      <c r="C5" s="1142"/>
      <c r="D5" s="1142"/>
      <c r="E5" s="1143" t="s">
        <v>567</v>
      </c>
      <c r="F5" s="1143"/>
      <c r="G5" s="1143"/>
      <c r="H5" s="1151" t="s">
        <v>568</v>
      </c>
      <c r="I5" s="1151"/>
      <c r="J5" s="1320"/>
      <c r="K5" s="1256" t="s">
        <v>207</v>
      </c>
    </row>
    <row r="6" spans="1:11" s="2" customFormat="1" ht="30.75" customHeight="1" thickTop="1">
      <c r="A6" s="1318"/>
      <c r="B6" s="232" t="s">
        <v>566</v>
      </c>
      <c r="C6" s="140" t="s">
        <v>1062</v>
      </c>
      <c r="D6" s="140" t="s">
        <v>497</v>
      </c>
      <c r="E6" s="232" t="s">
        <v>46</v>
      </c>
      <c r="F6" s="140" t="s">
        <v>1062</v>
      </c>
      <c r="G6" s="140" t="s">
        <v>497</v>
      </c>
      <c r="H6" s="232" t="s">
        <v>46</v>
      </c>
      <c r="I6" s="140" t="s">
        <v>1062</v>
      </c>
      <c r="J6" s="140" t="s">
        <v>497</v>
      </c>
      <c r="K6" s="1257"/>
    </row>
    <row r="7" spans="1:11" s="40" customFormat="1" ht="18" customHeight="1" thickBot="1">
      <c r="A7" s="339" t="s">
        <v>208</v>
      </c>
      <c r="B7" s="304">
        <f>D7+C7</f>
        <v>161</v>
      </c>
      <c r="C7" s="304">
        <f>I7+F7</f>
        <v>79</v>
      </c>
      <c r="D7" s="304">
        <f>J7+G7</f>
        <v>82</v>
      </c>
      <c r="E7" s="304">
        <f>G7+F7</f>
        <v>108</v>
      </c>
      <c r="F7" s="305">
        <v>54</v>
      </c>
      <c r="G7" s="305">
        <v>54</v>
      </c>
      <c r="H7" s="304">
        <f>J7+I7</f>
        <v>53</v>
      </c>
      <c r="I7" s="305">
        <v>25</v>
      </c>
      <c r="J7" s="305">
        <v>28</v>
      </c>
      <c r="K7" s="184" t="s">
        <v>209</v>
      </c>
    </row>
    <row r="8" spans="1:11" s="40" customFormat="1" ht="18" customHeight="1" thickBot="1">
      <c r="A8" s="64">
        <v>1</v>
      </c>
      <c r="B8" s="586">
        <f t="shared" ref="B8:B32" si="0">D8+C8</f>
        <v>15</v>
      </c>
      <c r="C8" s="586">
        <f t="shared" ref="C8:C32" si="1">I8+F8</f>
        <v>9</v>
      </c>
      <c r="D8" s="586">
        <f t="shared" ref="D8:D32" si="2">J8+G8</f>
        <v>6</v>
      </c>
      <c r="E8" s="586">
        <f t="shared" ref="E8:E32" si="3">G8+F8</f>
        <v>13</v>
      </c>
      <c r="F8" s="289">
        <v>8</v>
      </c>
      <c r="G8" s="289">
        <v>5</v>
      </c>
      <c r="H8" s="586">
        <f t="shared" ref="H8:H32" si="4">J8+I8</f>
        <v>2</v>
      </c>
      <c r="I8" s="289">
        <v>1</v>
      </c>
      <c r="J8" s="289">
        <v>1</v>
      </c>
      <c r="K8" s="306">
        <v>1</v>
      </c>
    </row>
    <row r="9" spans="1:11" s="40" customFormat="1" ht="18" customHeight="1" thickBot="1">
      <c r="A9" s="65">
        <v>2</v>
      </c>
      <c r="B9" s="304">
        <f t="shared" si="0"/>
        <v>4</v>
      </c>
      <c r="C9" s="304">
        <f t="shared" si="1"/>
        <v>1</v>
      </c>
      <c r="D9" s="304">
        <f t="shared" si="2"/>
        <v>3</v>
      </c>
      <c r="E9" s="304">
        <f t="shared" si="3"/>
        <v>3</v>
      </c>
      <c r="F9" s="291">
        <v>1</v>
      </c>
      <c r="G9" s="291">
        <v>2</v>
      </c>
      <c r="H9" s="304">
        <f t="shared" si="4"/>
        <v>1</v>
      </c>
      <c r="I9" s="291">
        <v>0</v>
      </c>
      <c r="J9" s="291">
        <v>1</v>
      </c>
      <c r="K9" s="307">
        <v>2</v>
      </c>
    </row>
    <row r="10" spans="1:11" s="40" customFormat="1" ht="18" customHeight="1" thickBot="1">
      <c r="A10" s="64">
        <v>3</v>
      </c>
      <c r="B10" s="586">
        <f t="shared" si="0"/>
        <v>7</v>
      </c>
      <c r="C10" s="586">
        <f t="shared" si="1"/>
        <v>1</v>
      </c>
      <c r="D10" s="586">
        <f t="shared" si="2"/>
        <v>6</v>
      </c>
      <c r="E10" s="586">
        <f t="shared" si="3"/>
        <v>7</v>
      </c>
      <c r="F10" s="289">
        <v>1</v>
      </c>
      <c r="G10" s="289">
        <v>6</v>
      </c>
      <c r="H10" s="586">
        <f t="shared" si="4"/>
        <v>0</v>
      </c>
      <c r="I10" s="289">
        <v>0</v>
      </c>
      <c r="J10" s="289">
        <v>0</v>
      </c>
      <c r="K10" s="306">
        <v>3</v>
      </c>
    </row>
    <row r="11" spans="1:11" s="40" customFormat="1" ht="18" customHeight="1">
      <c r="A11" s="340">
        <v>4</v>
      </c>
      <c r="B11" s="703">
        <f t="shared" si="0"/>
        <v>3</v>
      </c>
      <c r="C11" s="703">
        <f t="shared" si="1"/>
        <v>2</v>
      </c>
      <c r="D11" s="703">
        <f t="shared" si="2"/>
        <v>1</v>
      </c>
      <c r="E11" s="703">
        <f t="shared" si="3"/>
        <v>2</v>
      </c>
      <c r="F11" s="293">
        <v>1</v>
      </c>
      <c r="G11" s="293">
        <v>1</v>
      </c>
      <c r="H11" s="703">
        <f t="shared" si="4"/>
        <v>1</v>
      </c>
      <c r="I11" s="293">
        <v>1</v>
      </c>
      <c r="J11" s="293">
        <v>0</v>
      </c>
      <c r="K11" s="308">
        <v>4</v>
      </c>
    </row>
    <row r="12" spans="1:11" s="40" customFormat="1" ht="22.5" customHeight="1">
      <c r="A12" s="707" t="s">
        <v>66</v>
      </c>
      <c r="B12" s="785">
        <f t="shared" si="0"/>
        <v>190</v>
      </c>
      <c r="C12" s="785">
        <f t="shared" si="1"/>
        <v>92</v>
      </c>
      <c r="D12" s="785">
        <f t="shared" si="2"/>
        <v>98</v>
      </c>
      <c r="E12" s="785">
        <f t="shared" si="3"/>
        <v>133</v>
      </c>
      <c r="F12" s="785">
        <f t="shared" ref="F12:I12" si="5">SUM(F7:F11)</f>
        <v>65</v>
      </c>
      <c r="G12" s="785">
        <f t="shared" si="5"/>
        <v>68</v>
      </c>
      <c r="H12" s="785">
        <f t="shared" si="4"/>
        <v>57</v>
      </c>
      <c r="I12" s="708">
        <f t="shared" si="5"/>
        <v>27</v>
      </c>
      <c r="J12" s="786">
        <f>SUM(J7:J11)</f>
        <v>30</v>
      </c>
      <c r="K12" s="709" t="s">
        <v>67</v>
      </c>
    </row>
    <row r="13" spans="1:11" s="40" customFormat="1" ht="18" customHeight="1" thickBot="1">
      <c r="A13" s="704" t="s">
        <v>212</v>
      </c>
      <c r="B13" s="538">
        <f t="shared" si="0"/>
        <v>22</v>
      </c>
      <c r="C13" s="538">
        <f t="shared" si="1"/>
        <v>11</v>
      </c>
      <c r="D13" s="538">
        <f t="shared" si="2"/>
        <v>11</v>
      </c>
      <c r="E13" s="538">
        <f t="shared" si="3"/>
        <v>17</v>
      </c>
      <c r="F13" s="705">
        <v>8</v>
      </c>
      <c r="G13" s="705">
        <v>9</v>
      </c>
      <c r="H13" s="538">
        <f t="shared" si="4"/>
        <v>5</v>
      </c>
      <c r="I13" s="705">
        <v>3</v>
      </c>
      <c r="J13" s="705">
        <v>2</v>
      </c>
      <c r="K13" s="706" t="s">
        <v>213</v>
      </c>
    </row>
    <row r="14" spans="1:11" s="40" customFormat="1" ht="18" customHeight="1" thickBot="1">
      <c r="A14" s="64" t="s">
        <v>214</v>
      </c>
      <c r="B14" s="586">
        <f t="shared" si="0"/>
        <v>17</v>
      </c>
      <c r="C14" s="586">
        <f t="shared" si="1"/>
        <v>4</v>
      </c>
      <c r="D14" s="586">
        <f t="shared" si="2"/>
        <v>13</v>
      </c>
      <c r="E14" s="586">
        <f t="shared" si="3"/>
        <v>8</v>
      </c>
      <c r="F14" s="289">
        <v>3</v>
      </c>
      <c r="G14" s="289">
        <v>5</v>
      </c>
      <c r="H14" s="586">
        <f t="shared" si="4"/>
        <v>9</v>
      </c>
      <c r="I14" s="289">
        <v>1</v>
      </c>
      <c r="J14" s="289">
        <v>8</v>
      </c>
      <c r="K14" s="306" t="s">
        <v>215</v>
      </c>
    </row>
    <row r="15" spans="1:11" s="40" customFormat="1" ht="18" customHeight="1" thickBot="1">
      <c r="A15" s="582" t="s">
        <v>95</v>
      </c>
      <c r="B15" s="304">
        <f t="shared" si="0"/>
        <v>34</v>
      </c>
      <c r="C15" s="304">
        <f t="shared" si="1"/>
        <v>7</v>
      </c>
      <c r="D15" s="304">
        <f t="shared" si="2"/>
        <v>27</v>
      </c>
      <c r="E15" s="304">
        <f t="shared" si="3"/>
        <v>17</v>
      </c>
      <c r="F15" s="583">
        <v>3</v>
      </c>
      <c r="G15" s="583">
        <v>14</v>
      </c>
      <c r="H15" s="304">
        <f t="shared" si="4"/>
        <v>17</v>
      </c>
      <c r="I15" s="583">
        <v>4</v>
      </c>
      <c r="J15" s="583">
        <v>13</v>
      </c>
      <c r="K15" s="584" t="s">
        <v>216</v>
      </c>
    </row>
    <row r="16" spans="1:11" s="40" customFormat="1" ht="18" customHeight="1" thickBot="1">
      <c r="A16" s="64" t="s">
        <v>97</v>
      </c>
      <c r="B16" s="586">
        <f t="shared" si="0"/>
        <v>114</v>
      </c>
      <c r="C16" s="586">
        <f t="shared" si="1"/>
        <v>8</v>
      </c>
      <c r="D16" s="586">
        <f t="shared" si="2"/>
        <v>106</v>
      </c>
      <c r="E16" s="586">
        <f t="shared" si="3"/>
        <v>87</v>
      </c>
      <c r="F16" s="289">
        <v>4</v>
      </c>
      <c r="G16" s="289">
        <v>83</v>
      </c>
      <c r="H16" s="586">
        <f t="shared" si="4"/>
        <v>27</v>
      </c>
      <c r="I16" s="289">
        <v>4</v>
      </c>
      <c r="J16" s="289">
        <v>23</v>
      </c>
      <c r="K16" s="306" t="s">
        <v>217</v>
      </c>
    </row>
    <row r="17" spans="1:11" s="40" customFormat="1" ht="18" customHeight="1" thickBot="1">
      <c r="A17" s="582" t="s">
        <v>99</v>
      </c>
      <c r="B17" s="304">
        <f t="shared" si="0"/>
        <v>152</v>
      </c>
      <c r="C17" s="304">
        <f t="shared" si="1"/>
        <v>12</v>
      </c>
      <c r="D17" s="304">
        <f t="shared" si="2"/>
        <v>140</v>
      </c>
      <c r="E17" s="304">
        <f t="shared" si="3"/>
        <v>135</v>
      </c>
      <c r="F17" s="583">
        <v>10</v>
      </c>
      <c r="G17" s="583">
        <v>125</v>
      </c>
      <c r="H17" s="304">
        <f t="shared" si="4"/>
        <v>17</v>
      </c>
      <c r="I17" s="583">
        <v>2</v>
      </c>
      <c r="J17" s="583">
        <v>15</v>
      </c>
      <c r="K17" s="584" t="s">
        <v>218</v>
      </c>
    </row>
    <row r="18" spans="1:11" s="40" customFormat="1" ht="18" customHeight="1" thickBot="1">
      <c r="A18" s="64" t="s">
        <v>101</v>
      </c>
      <c r="B18" s="586">
        <f t="shared" si="0"/>
        <v>166</v>
      </c>
      <c r="C18" s="586">
        <f t="shared" si="1"/>
        <v>28</v>
      </c>
      <c r="D18" s="586">
        <f t="shared" si="2"/>
        <v>138</v>
      </c>
      <c r="E18" s="586">
        <f t="shared" si="3"/>
        <v>152</v>
      </c>
      <c r="F18" s="289">
        <v>24</v>
      </c>
      <c r="G18" s="289">
        <v>128</v>
      </c>
      <c r="H18" s="586">
        <f t="shared" si="4"/>
        <v>14</v>
      </c>
      <c r="I18" s="289">
        <v>4</v>
      </c>
      <c r="J18" s="289">
        <v>10</v>
      </c>
      <c r="K18" s="306" t="s">
        <v>219</v>
      </c>
    </row>
    <row r="19" spans="1:11" s="40" customFormat="1" ht="18" customHeight="1" thickBot="1">
      <c r="A19" s="582" t="s">
        <v>103</v>
      </c>
      <c r="B19" s="304">
        <f t="shared" si="0"/>
        <v>170</v>
      </c>
      <c r="C19" s="304">
        <f t="shared" si="1"/>
        <v>24</v>
      </c>
      <c r="D19" s="304">
        <f t="shared" si="2"/>
        <v>146</v>
      </c>
      <c r="E19" s="304">
        <f t="shared" si="3"/>
        <v>151</v>
      </c>
      <c r="F19" s="583">
        <v>16</v>
      </c>
      <c r="G19" s="583">
        <v>135</v>
      </c>
      <c r="H19" s="304">
        <f t="shared" si="4"/>
        <v>19</v>
      </c>
      <c r="I19" s="583">
        <v>8</v>
      </c>
      <c r="J19" s="583">
        <v>11</v>
      </c>
      <c r="K19" s="584" t="s">
        <v>220</v>
      </c>
    </row>
    <row r="20" spans="1:11" s="40" customFormat="1" ht="18" customHeight="1" thickBot="1">
      <c r="A20" s="64" t="s">
        <v>105</v>
      </c>
      <c r="B20" s="586">
        <f t="shared" si="0"/>
        <v>136</v>
      </c>
      <c r="C20" s="586">
        <f t="shared" si="1"/>
        <v>23</v>
      </c>
      <c r="D20" s="586">
        <f t="shared" si="2"/>
        <v>113</v>
      </c>
      <c r="E20" s="586">
        <f t="shared" si="3"/>
        <v>122</v>
      </c>
      <c r="F20" s="289">
        <v>19</v>
      </c>
      <c r="G20" s="289">
        <v>103</v>
      </c>
      <c r="H20" s="586">
        <f t="shared" si="4"/>
        <v>14</v>
      </c>
      <c r="I20" s="289">
        <v>4</v>
      </c>
      <c r="J20" s="289">
        <v>10</v>
      </c>
      <c r="K20" s="306" t="s">
        <v>221</v>
      </c>
    </row>
    <row r="21" spans="1:11" s="40" customFormat="1" ht="18" customHeight="1" thickBot="1">
      <c r="A21" s="582" t="s">
        <v>222</v>
      </c>
      <c r="B21" s="304">
        <f t="shared" si="0"/>
        <v>181</v>
      </c>
      <c r="C21" s="304">
        <f t="shared" si="1"/>
        <v>26</v>
      </c>
      <c r="D21" s="304">
        <f t="shared" si="2"/>
        <v>155</v>
      </c>
      <c r="E21" s="304">
        <f t="shared" si="3"/>
        <v>163</v>
      </c>
      <c r="F21" s="583">
        <v>21</v>
      </c>
      <c r="G21" s="583">
        <v>142</v>
      </c>
      <c r="H21" s="304">
        <f t="shared" si="4"/>
        <v>18</v>
      </c>
      <c r="I21" s="583">
        <v>5</v>
      </c>
      <c r="J21" s="583">
        <v>13</v>
      </c>
      <c r="K21" s="584" t="s">
        <v>223</v>
      </c>
    </row>
    <row r="22" spans="1:11" s="40" customFormat="1" ht="18" customHeight="1" thickBot="1">
      <c r="A22" s="64" t="s">
        <v>224</v>
      </c>
      <c r="B22" s="586">
        <f t="shared" si="0"/>
        <v>158</v>
      </c>
      <c r="C22" s="586">
        <f t="shared" si="1"/>
        <v>26</v>
      </c>
      <c r="D22" s="586">
        <f t="shared" si="2"/>
        <v>132</v>
      </c>
      <c r="E22" s="586">
        <f t="shared" si="3"/>
        <v>124</v>
      </c>
      <c r="F22" s="289">
        <v>13</v>
      </c>
      <c r="G22" s="289">
        <v>111</v>
      </c>
      <c r="H22" s="586">
        <f t="shared" si="4"/>
        <v>34</v>
      </c>
      <c r="I22" s="289">
        <v>13</v>
      </c>
      <c r="J22" s="289">
        <v>21</v>
      </c>
      <c r="K22" s="306" t="s">
        <v>225</v>
      </c>
    </row>
    <row r="23" spans="1:11" s="40" customFormat="1" ht="18" customHeight="1" thickBot="1">
      <c r="A23" s="582" t="s">
        <v>226</v>
      </c>
      <c r="B23" s="304">
        <f t="shared" si="0"/>
        <v>189</v>
      </c>
      <c r="C23" s="304">
        <f t="shared" si="1"/>
        <v>38</v>
      </c>
      <c r="D23" s="304">
        <f t="shared" si="2"/>
        <v>151</v>
      </c>
      <c r="E23" s="304">
        <f t="shared" si="3"/>
        <v>136</v>
      </c>
      <c r="F23" s="583">
        <v>22</v>
      </c>
      <c r="G23" s="583">
        <v>114</v>
      </c>
      <c r="H23" s="304">
        <f t="shared" si="4"/>
        <v>53</v>
      </c>
      <c r="I23" s="583">
        <v>16</v>
      </c>
      <c r="J23" s="583">
        <v>37</v>
      </c>
      <c r="K23" s="584" t="s">
        <v>227</v>
      </c>
    </row>
    <row r="24" spans="1:11" s="40" customFormat="1" ht="18" customHeight="1" thickBot="1">
      <c r="A24" s="64" t="s">
        <v>228</v>
      </c>
      <c r="B24" s="586">
        <f t="shared" si="0"/>
        <v>171</v>
      </c>
      <c r="C24" s="586">
        <f t="shared" si="1"/>
        <v>56</v>
      </c>
      <c r="D24" s="586">
        <f t="shared" si="2"/>
        <v>115</v>
      </c>
      <c r="E24" s="586">
        <f t="shared" si="3"/>
        <v>105</v>
      </c>
      <c r="F24" s="289">
        <v>28</v>
      </c>
      <c r="G24" s="289">
        <v>77</v>
      </c>
      <c r="H24" s="586">
        <f t="shared" si="4"/>
        <v>66</v>
      </c>
      <c r="I24" s="289">
        <v>28</v>
      </c>
      <c r="J24" s="289">
        <v>38</v>
      </c>
      <c r="K24" s="306" t="s">
        <v>229</v>
      </c>
    </row>
    <row r="25" spans="1:11" s="40" customFormat="1" ht="18" customHeight="1" thickBot="1">
      <c r="A25" s="582" t="s">
        <v>230</v>
      </c>
      <c r="B25" s="304">
        <f t="shared" si="0"/>
        <v>151</v>
      </c>
      <c r="C25" s="304">
        <f t="shared" si="1"/>
        <v>48</v>
      </c>
      <c r="D25" s="304">
        <f t="shared" si="2"/>
        <v>103</v>
      </c>
      <c r="E25" s="304">
        <f t="shared" si="3"/>
        <v>94</v>
      </c>
      <c r="F25" s="583">
        <v>28</v>
      </c>
      <c r="G25" s="583">
        <v>66</v>
      </c>
      <c r="H25" s="304">
        <f t="shared" si="4"/>
        <v>57</v>
      </c>
      <c r="I25" s="583">
        <v>20</v>
      </c>
      <c r="J25" s="291">
        <v>37</v>
      </c>
      <c r="K25" s="307" t="s">
        <v>231</v>
      </c>
    </row>
    <row r="26" spans="1:11" s="40" customFormat="1" ht="18" customHeight="1" thickBot="1">
      <c r="A26" s="64" t="s">
        <v>232</v>
      </c>
      <c r="B26" s="586">
        <f t="shared" si="0"/>
        <v>144</v>
      </c>
      <c r="C26" s="586">
        <f t="shared" si="1"/>
        <v>58</v>
      </c>
      <c r="D26" s="586">
        <f t="shared" si="2"/>
        <v>86</v>
      </c>
      <c r="E26" s="586">
        <f t="shared" si="3"/>
        <v>83</v>
      </c>
      <c r="F26" s="289">
        <v>27</v>
      </c>
      <c r="G26" s="289">
        <v>56</v>
      </c>
      <c r="H26" s="586">
        <f t="shared" si="4"/>
        <v>61</v>
      </c>
      <c r="I26" s="289">
        <v>31</v>
      </c>
      <c r="J26" s="289">
        <v>30</v>
      </c>
      <c r="K26" s="306" t="s">
        <v>233</v>
      </c>
    </row>
    <row r="27" spans="1:11" s="40" customFormat="1" ht="18" customHeight="1" thickBot="1">
      <c r="A27" s="582" t="s">
        <v>234</v>
      </c>
      <c r="B27" s="304">
        <f t="shared" si="0"/>
        <v>114</v>
      </c>
      <c r="C27" s="304">
        <f t="shared" si="1"/>
        <v>40</v>
      </c>
      <c r="D27" s="304">
        <f t="shared" si="2"/>
        <v>74</v>
      </c>
      <c r="E27" s="304">
        <f t="shared" si="3"/>
        <v>47</v>
      </c>
      <c r="F27" s="583">
        <v>13</v>
      </c>
      <c r="G27" s="583">
        <v>34</v>
      </c>
      <c r="H27" s="304">
        <f t="shared" si="4"/>
        <v>67</v>
      </c>
      <c r="I27" s="583">
        <v>27</v>
      </c>
      <c r="J27" s="291">
        <v>40</v>
      </c>
      <c r="K27" s="306" t="s">
        <v>235</v>
      </c>
    </row>
    <row r="28" spans="1:11" s="40" customFormat="1" ht="18" customHeight="1" thickBot="1">
      <c r="A28" s="64" t="s">
        <v>391</v>
      </c>
      <c r="B28" s="586">
        <f t="shared" si="0"/>
        <v>135</v>
      </c>
      <c r="C28" s="586">
        <f t="shared" si="1"/>
        <v>58</v>
      </c>
      <c r="D28" s="586">
        <f t="shared" si="2"/>
        <v>77</v>
      </c>
      <c r="E28" s="586">
        <f t="shared" si="3"/>
        <v>43</v>
      </c>
      <c r="F28" s="289">
        <v>18</v>
      </c>
      <c r="G28" s="289">
        <v>25</v>
      </c>
      <c r="H28" s="586">
        <f t="shared" si="4"/>
        <v>92</v>
      </c>
      <c r="I28" s="289">
        <v>40</v>
      </c>
      <c r="J28" s="289">
        <v>52</v>
      </c>
      <c r="K28" s="306" t="s">
        <v>392</v>
      </c>
    </row>
    <row r="29" spans="1:11" s="40" customFormat="1" ht="18" customHeight="1" thickBot="1">
      <c r="A29" s="582" t="s">
        <v>393</v>
      </c>
      <c r="B29" s="304">
        <f t="shared" si="0"/>
        <v>55</v>
      </c>
      <c r="C29" s="304">
        <f t="shared" si="1"/>
        <v>23</v>
      </c>
      <c r="D29" s="304">
        <f t="shared" si="2"/>
        <v>32</v>
      </c>
      <c r="E29" s="304">
        <f t="shared" si="3"/>
        <v>19</v>
      </c>
      <c r="F29" s="583">
        <v>8</v>
      </c>
      <c r="G29" s="583">
        <v>11</v>
      </c>
      <c r="H29" s="304">
        <f t="shared" si="4"/>
        <v>36</v>
      </c>
      <c r="I29" s="583">
        <v>15</v>
      </c>
      <c r="J29" s="291">
        <v>21</v>
      </c>
      <c r="K29" s="307" t="s">
        <v>394</v>
      </c>
    </row>
    <row r="30" spans="1:11" s="40" customFormat="1" ht="18" customHeight="1" thickBot="1">
      <c r="A30" s="64" t="s">
        <v>395</v>
      </c>
      <c r="B30" s="586">
        <f t="shared" si="0"/>
        <v>29</v>
      </c>
      <c r="C30" s="586">
        <f t="shared" si="1"/>
        <v>10</v>
      </c>
      <c r="D30" s="586">
        <f t="shared" si="2"/>
        <v>19</v>
      </c>
      <c r="E30" s="586">
        <f t="shared" si="3"/>
        <v>8</v>
      </c>
      <c r="F30" s="289">
        <v>3</v>
      </c>
      <c r="G30" s="289">
        <v>5</v>
      </c>
      <c r="H30" s="586">
        <f t="shared" si="4"/>
        <v>21</v>
      </c>
      <c r="I30" s="289">
        <v>7</v>
      </c>
      <c r="J30" s="289">
        <v>14</v>
      </c>
      <c r="K30" s="306" t="s">
        <v>396</v>
      </c>
    </row>
    <row r="31" spans="1:11" s="40" customFormat="1" ht="18" customHeight="1" thickBot="1">
      <c r="A31" s="340" t="s">
        <v>397</v>
      </c>
      <c r="B31" s="304">
        <f t="shared" si="0"/>
        <v>18</v>
      </c>
      <c r="C31" s="304">
        <f t="shared" si="1"/>
        <v>8</v>
      </c>
      <c r="D31" s="304">
        <f t="shared" si="2"/>
        <v>10</v>
      </c>
      <c r="E31" s="304">
        <f t="shared" si="3"/>
        <v>8</v>
      </c>
      <c r="F31" s="293">
        <v>4</v>
      </c>
      <c r="G31" s="293">
        <v>4</v>
      </c>
      <c r="H31" s="304">
        <f t="shared" si="4"/>
        <v>10</v>
      </c>
      <c r="I31" s="293">
        <v>4</v>
      </c>
      <c r="J31" s="293">
        <v>6</v>
      </c>
      <c r="K31" s="308" t="s">
        <v>398</v>
      </c>
    </row>
    <row r="32" spans="1:11" s="40" customFormat="1" ht="18" customHeight="1">
      <c r="A32" s="624" t="s">
        <v>117</v>
      </c>
      <c r="B32" s="785">
        <f t="shared" si="0"/>
        <v>1</v>
      </c>
      <c r="C32" s="785">
        <f t="shared" si="1"/>
        <v>0</v>
      </c>
      <c r="D32" s="785">
        <f t="shared" si="2"/>
        <v>1</v>
      </c>
      <c r="E32" s="785">
        <f t="shared" si="3"/>
        <v>0</v>
      </c>
      <c r="F32" s="1042">
        <v>0</v>
      </c>
      <c r="G32" s="1042">
        <v>0</v>
      </c>
      <c r="H32" s="785">
        <f t="shared" si="4"/>
        <v>1</v>
      </c>
      <c r="I32" s="625">
        <v>0</v>
      </c>
      <c r="J32" s="625">
        <v>1</v>
      </c>
      <c r="K32" s="626" t="s">
        <v>108</v>
      </c>
    </row>
    <row r="33" spans="1:11" s="40" customFormat="1" ht="29.25" customHeight="1">
      <c r="A33" s="116" t="s">
        <v>425</v>
      </c>
      <c r="B33" s="576">
        <f t="shared" ref="B33:I33" si="6">SUM(B12:B32)</f>
        <v>2347</v>
      </c>
      <c r="C33" s="576">
        <f t="shared" si="6"/>
        <v>600</v>
      </c>
      <c r="D33" s="576">
        <f t="shared" si="6"/>
        <v>1747</v>
      </c>
      <c r="E33" s="576">
        <f t="shared" si="6"/>
        <v>1652</v>
      </c>
      <c r="F33" s="576">
        <f t="shared" si="6"/>
        <v>337</v>
      </c>
      <c r="G33" s="576">
        <f t="shared" si="6"/>
        <v>1315</v>
      </c>
      <c r="H33" s="576">
        <f t="shared" si="6"/>
        <v>695</v>
      </c>
      <c r="I33" s="303">
        <f t="shared" si="6"/>
        <v>263</v>
      </c>
      <c r="J33" s="303">
        <f>SUM(J12:J32)</f>
        <v>432</v>
      </c>
      <c r="K33" s="127" t="s">
        <v>856</v>
      </c>
    </row>
    <row r="36" spans="1:11" ht="45">
      <c r="B36" s="261" t="s">
        <v>644</v>
      </c>
      <c r="C36" s="261" t="s">
        <v>643</v>
      </c>
    </row>
    <row r="37" spans="1:11">
      <c r="A37" s="3" t="s">
        <v>488</v>
      </c>
      <c r="B37" s="3">
        <f>E12</f>
        <v>133</v>
      </c>
      <c r="C37" s="294">
        <f>H12</f>
        <v>57</v>
      </c>
    </row>
    <row r="38" spans="1:11">
      <c r="A38" s="3" t="s">
        <v>212</v>
      </c>
      <c r="B38" s="3">
        <f>E13</f>
        <v>17</v>
      </c>
      <c r="C38" s="3">
        <f>H13</f>
        <v>5</v>
      </c>
    </row>
    <row r="39" spans="1:11">
      <c r="A39" s="3" t="s">
        <v>214</v>
      </c>
      <c r="B39" s="3">
        <f t="shared" ref="B39:B49" si="7">E14</f>
        <v>8</v>
      </c>
      <c r="C39" s="3">
        <f t="shared" ref="C39:C49" si="8">H14</f>
        <v>9</v>
      </c>
    </row>
    <row r="40" spans="1:11">
      <c r="A40" s="3" t="s">
        <v>95</v>
      </c>
      <c r="B40" s="3">
        <f t="shared" si="7"/>
        <v>17</v>
      </c>
      <c r="C40" s="3">
        <f t="shared" si="8"/>
        <v>17</v>
      </c>
    </row>
    <row r="41" spans="1:11">
      <c r="A41" s="3" t="s">
        <v>97</v>
      </c>
      <c r="B41" s="3">
        <f t="shared" si="7"/>
        <v>87</v>
      </c>
      <c r="C41" s="3">
        <f t="shared" si="8"/>
        <v>27</v>
      </c>
    </row>
    <row r="42" spans="1:11">
      <c r="A42" s="3" t="s">
        <v>99</v>
      </c>
      <c r="B42" s="3">
        <f t="shared" si="7"/>
        <v>135</v>
      </c>
      <c r="C42" s="3">
        <f t="shared" si="8"/>
        <v>17</v>
      </c>
    </row>
    <row r="43" spans="1:11">
      <c r="A43" s="3" t="s">
        <v>101</v>
      </c>
      <c r="B43" s="3">
        <f t="shared" si="7"/>
        <v>152</v>
      </c>
      <c r="C43" s="3">
        <f t="shared" si="8"/>
        <v>14</v>
      </c>
    </row>
    <row r="44" spans="1:11">
      <c r="A44" s="3" t="s">
        <v>103</v>
      </c>
      <c r="B44" s="3">
        <f t="shared" si="7"/>
        <v>151</v>
      </c>
      <c r="C44" s="3">
        <f t="shared" si="8"/>
        <v>19</v>
      </c>
    </row>
    <row r="45" spans="1:11">
      <c r="A45" s="3" t="s">
        <v>105</v>
      </c>
      <c r="B45" s="3">
        <f t="shared" si="7"/>
        <v>122</v>
      </c>
      <c r="C45" s="3">
        <f t="shared" si="8"/>
        <v>14</v>
      </c>
    </row>
    <row r="46" spans="1:11">
      <c r="A46" s="3" t="s">
        <v>222</v>
      </c>
      <c r="B46" s="3">
        <f t="shared" si="7"/>
        <v>163</v>
      </c>
      <c r="C46" s="3">
        <f t="shared" si="8"/>
        <v>18</v>
      </c>
    </row>
    <row r="47" spans="1:11">
      <c r="A47" s="3" t="s">
        <v>224</v>
      </c>
      <c r="B47" s="3">
        <f t="shared" si="7"/>
        <v>124</v>
      </c>
      <c r="C47" s="3">
        <f t="shared" si="8"/>
        <v>34</v>
      </c>
    </row>
    <row r="48" spans="1:11">
      <c r="A48" s="3" t="s">
        <v>226</v>
      </c>
      <c r="B48" s="3">
        <f t="shared" si="7"/>
        <v>136</v>
      </c>
      <c r="C48" s="3">
        <f t="shared" si="8"/>
        <v>53</v>
      </c>
    </row>
    <row r="49" spans="1:3">
      <c r="A49" s="3" t="s">
        <v>228</v>
      </c>
      <c r="B49" s="3">
        <f t="shared" si="7"/>
        <v>105</v>
      </c>
      <c r="C49" s="3">
        <f t="shared" si="8"/>
        <v>66</v>
      </c>
    </row>
    <row r="50" spans="1:3">
      <c r="A50" s="3" t="s">
        <v>489</v>
      </c>
      <c r="B50" s="3">
        <f>SUM(E25:E31)</f>
        <v>302</v>
      </c>
      <c r="C50" s="3">
        <f>SUM(H25:H31)</f>
        <v>344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P26"/>
  <sheetViews>
    <sheetView view="pageBreakPreview" topLeftCell="A4" zoomScale="90" zoomScaleNormal="100" zoomScaleSheetLayoutView="90" workbookViewId="0">
      <selection activeCell="G16" sqref="G16"/>
    </sheetView>
  </sheetViews>
  <sheetFormatPr defaultRowHeight="15.75"/>
  <cols>
    <col min="1" max="1" width="22.7109375" style="3" customWidth="1"/>
    <col min="2" max="2" width="7.7109375" style="3" customWidth="1"/>
    <col min="3" max="3" width="11.140625" style="3" customWidth="1"/>
    <col min="4" max="4" width="8.140625" style="3" bestFit="1" customWidth="1"/>
    <col min="5" max="5" width="9.7109375" style="3" customWidth="1"/>
    <col min="6" max="8" width="7.7109375" style="3" customWidth="1"/>
    <col min="9" max="9" width="8.5703125" style="3" customWidth="1"/>
    <col min="10" max="12" width="7.7109375" style="3" customWidth="1"/>
    <col min="13" max="13" width="8.5703125" style="3" customWidth="1"/>
    <col min="14" max="14" width="7.7109375" style="3" customWidth="1"/>
    <col min="15" max="15" width="22.7109375" style="3" customWidth="1"/>
    <col min="16" max="253" width="9.140625" style="20"/>
    <col min="254" max="254" width="22.7109375" style="20" customWidth="1"/>
    <col min="255" max="255" width="7.7109375" style="20" customWidth="1"/>
    <col min="256" max="256" width="11.140625" style="20" customWidth="1"/>
    <col min="257" max="257" width="8.140625" style="20" bestFit="1" customWidth="1"/>
    <col min="258" max="258" width="9.7109375" style="20" customWidth="1"/>
    <col min="259" max="261" width="7.7109375" style="20" customWidth="1"/>
    <col min="262" max="262" width="8.5703125" style="20" customWidth="1"/>
    <col min="263" max="265" width="7.7109375" style="20" customWidth="1"/>
    <col min="266" max="266" width="8.5703125" style="20" customWidth="1"/>
    <col min="267" max="267" width="7.7109375" style="20" customWidth="1"/>
    <col min="268" max="268" width="22.7109375" style="20" customWidth="1"/>
    <col min="269" max="509" width="9.140625" style="20"/>
    <col min="510" max="510" width="22.7109375" style="20" customWidth="1"/>
    <col min="511" max="511" width="7.7109375" style="20" customWidth="1"/>
    <col min="512" max="512" width="11.140625" style="20" customWidth="1"/>
    <col min="513" max="513" width="8.140625" style="20" bestFit="1" customWidth="1"/>
    <col min="514" max="514" width="9.7109375" style="20" customWidth="1"/>
    <col min="515" max="517" width="7.7109375" style="20" customWidth="1"/>
    <col min="518" max="518" width="8.5703125" style="20" customWidth="1"/>
    <col min="519" max="521" width="7.7109375" style="20" customWidth="1"/>
    <col min="522" max="522" width="8.5703125" style="20" customWidth="1"/>
    <col min="523" max="523" width="7.7109375" style="20" customWidth="1"/>
    <col min="524" max="524" width="22.7109375" style="20" customWidth="1"/>
    <col min="525" max="765" width="9.140625" style="20"/>
    <col min="766" max="766" width="22.7109375" style="20" customWidth="1"/>
    <col min="767" max="767" width="7.7109375" style="20" customWidth="1"/>
    <col min="768" max="768" width="11.140625" style="20" customWidth="1"/>
    <col min="769" max="769" width="8.140625" style="20" bestFit="1" customWidth="1"/>
    <col min="770" max="770" width="9.7109375" style="20" customWidth="1"/>
    <col min="771" max="773" width="7.7109375" style="20" customWidth="1"/>
    <col min="774" max="774" width="8.5703125" style="20" customWidth="1"/>
    <col min="775" max="777" width="7.7109375" style="20" customWidth="1"/>
    <col min="778" max="778" width="8.5703125" style="20" customWidth="1"/>
    <col min="779" max="779" width="7.7109375" style="20" customWidth="1"/>
    <col min="780" max="780" width="22.7109375" style="20" customWidth="1"/>
    <col min="781" max="1021" width="9.140625" style="20"/>
    <col min="1022" max="1022" width="22.7109375" style="20" customWidth="1"/>
    <col min="1023" max="1023" width="7.7109375" style="20" customWidth="1"/>
    <col min="1024" max="1024" width="11.140625" style="20" customWidth="1"/>
    <col min="1025" max="1025" width="8.140625" style="20" bestFit="1" customWidth="1"/>
    <col min="1026" max="1026" width="9.7109375" style="20" customWidth="1"/>
    <col min="1027" max="1029" width="7.7109375" style="20" customWidth="1"/>
    <col min="1030" max="1030" width="8.5703125" style="20" customWidth="1"/>
    <col min="1031" max="1033" width="7.7109375" style="20" customWidth="1"/>
    <col min="1034" max="1034" width="8.5703125" style="20" customWidth="1"/>
    <col min="1035" max="1035" width="7.7109375" style="20" customWidth="1"/>
    <col min="1036" max="1036" width="22.7109375" style="20" customWidth="1"/>
    <col min="1037" max="1277" width="9.140625" style="20"/>
    <col min="1278" max="1278" width="22.7109375" style="20" customWidth="1"/>
    <col min="1279" max="1279" width="7.7109375" style="20" customWidth="1"/>
    <col min="1280" max="1280" width="11.140625" style="20" customWidth="1"/>
    <col min="1281" max="1281" width="8.140625" style="20" bestFit="1" customWidth="1"/>
    <col min="1282" max="1282" width="9.7109375" style="20" customWidth="1"/>
    <col min="1283" max="1285" width="7.7109375" style="20" customWidth="1"/>
    <col min="1286" max="1286" width="8.5703125" style="20" customWidth="1"/>
    <col min="1287" max="1289" width="7.7109375" style="20" customWidth="1"/>
    <col min="1290" max="1290" width="8.5703125" style="20" customWidth="1"/>
    <col min="1291" max="1291" width="7.7109375" style="20" customWidth="1"/>
    <col min="1292" max="1292" width="22.7109375" style="20" customWidth="1"/>
    <col min="1293" max="1533" width="9.140625" style="20"/>
    <col min="1534" max="1534" width="22.7109375" style="20" customWidth="1"/>
    <col min="1535" max="1535" width="7.7109375" style="20" customWidth="1"/>
    <col min="1536" max="1536" width="11.140625" style="20" customWidth="1"/>
    <col min="1537" max="1537" width="8.140625" style="20" bestFit="1" customWidth="1"/>
    <col min="1538" max="1538" width="9.7109375" style="20" customWidth="1"/>
    <col min="1539" max="1541" width="7.7109375" style="20" customWidth="1"/>
    <col min="1542" max="1542" width="8.5703125" style="20" customWidth="1"/>
    <col min="1543" max="1545" width="7.7109375" style="20" customWidth="1"/>
    <col min="1546" max="1546" width="8.5703125" style="20" customWidth="1"/>
    <col min="1547" max="1547" width="7.7109375" style="20" customWidth="1"/>
    <col min="1548" max="1548" width="22.7109375" style="20" customWidth="1"/>
    <col min="1549" max="1789" width="9.140625" style="20"/>
    <col min="1790" max="1790" width="22.7109375" style="20" customWidth="1"/>
    <col min="1791" max="1791" width="7.7109375" style="20" customWidth="1"/>
    <col min="1792" max="1792" width="11.140625" style="20" customWidth="1"/>
    <col min="1793" max="1793" width="8.140625" style="20" bestFit="1" customWidth="1"/>
    <col min="1794" max="1794" width="9.7109375" style="20" customWidth="1"/>
    <col min="1795" max="1797" width="7.7109375" style="20" customWidth="1"/>
    <col min="1798" max="1798" width="8.5703125" style="20" customWidth="1"/>
    <col min="1799" max="1801" width="7.7109375" style="20" customWidth="1"/>
    <col min="1802" max="1802" width="8.5703125" style="20" customWidth="1"/>
    <col min="1803" max="1803" width="7.7109375" style="20" customWidth="1"/>
    <col min="1804" max="1804" width="22.7109375" style="20" customWidth="1"/>
    <col min="1805" max="2045" width="9.140625" style="20"/>
    <col min="2046" max="2046" width="22.7109375" style="20" customWidth="1"/>
    <col min="2047" max="2047" width="7.7109375" style="20" customWidth="1"/>
    <col min="2048" max="2048" width="11.140625" style="20" customWidth="1"/>
    <col min="2049" max="2049" width="8.140625" style="20" bestFit="1" customWidth="1"/>
    <col min="2050" max="2050" width="9.7109375" style="20" customWidth="1"/>
    <col min="2051" max="2053" width="7.7109375" style="20" customWidth="1"/>
    <col min="2054" max="2054" width="8.5703125" style="20" customWidth="1"/>
    <col min="2055" max="2057" width="7.7109375" style="20" customWidth="1"/>
    <col min="2058" max="2058" width="8.5703125" style="20" customWidth="1"/>
    <col min="2059" max="2059" width="7.7109375" style="20" customWidth="1"/>
    <col min="2060" max="2060" width="22.7109375" style="20" customWidth="1"/>
    <col min="2061" max="2301" width="9.140625" style="20"/>
    <col min="2302" max="2302" width="22.7109375" style="20" customWidth="1"/>
    <col min="2303" max="2303" width="7.7109375" style="20" customWidth="1"/>
    <col min="2304" max="2304" width="11.140625" style="20" customWidth="1"/>
    <col min="2305" max="2305" width="8.140625" style="20" bestFit="1" customWidth="1"/>
    <col min="2306" max="2306" width="9.7109375" style="20" customWidth="1"/>
    <col min="2307" max="2309" width="7.7109375" style="20" customWidth="1"/>
    <col min="2310" max="2310" width="8.5703125" style="20" customWidth="1"/>
    <col min="2311" max="2313" width="7.7109375" style="20" customWidth="1"/>
    <col min="2314" max="2314" width="8.5703125" style="20" customWidth="1"/>
    <col min="2315" max="2315" width="7.7109375" style="20" customWidth="1"/>
    <col min="2316" max="2316" width="22.7109375" style="20" customWidth="1"/>
    <col min="2317" max="2557" width="9.140625" style="20"/>
    <col min="2558" max="2558" width="22.7109375" style="20" customWidth="1"/>
    <col min="2559" max="2559" width="7.7109375" style="20" customWidth="1"/>
    <col min="2560" max="2560" width="11.140625" style="20" customWidth="1"/>
    <col min="2561" max="2561" width="8.140625" style="20" bestFit="1" customWidth="1"/>
    <col min="2562" max="2562" width="9.7109375" style="20" customWidth="1"/>
    <col min="2563" max="2565" width="7.7109375" style="20" customWidth="1"/>
    <col min="2566" max="2566" width="8.5703125" style="20" customWidth="1"/>
    <col min="2567" max="2569" width="7.7109375" style="20" customWidth="1"/>
    <col min="2570" max="2570" width="8.5703125" style="20" customWidth="1"/>
    <col min="2571" max="2571" width="7.7109375" style="20" customWidth="1"/>
    <col min="2572" max="2572" width="22.7109375" style="20" customWidth="1"/>
    <col min="2573" max="2813" width="9.140625" style="20"/>
    <col min="2814" max="2814" width="22.7109375" style="20" customWidth="1"/>
    <col min="2815" max="2815" width="7.7109375" style="20" customWidth="1"/>
    <col min="2816" max="2816" width="11.140625" style="20" customWidth="1"/>
    <col min="2817" max="2817" width="8.140625" style="20" bestFit="1" customWidth="1"/>
    <col min="2818" max="2818" width="9.7109375" style="20" customWidth="1"/>
    <col min="2819" max="2821" width="7.7109375" style="20" customWidth="1"/>
    <col min="2822" max="2822" width="8.5703125" style="20" customWidth="1"/>
    <col min="2823" max="2825" width="7.7109375" style="20" customWidth="1"/>
    <col min="2826" max="2826" width="8.5703125" style="20" customWidth="1"/>
    <col min="2827" max="2827" width="7.7109375" style="20" customWidth="1"/>
    <col min="2828" max="2828" width="22.7109375" style="20" customWidth="1"/>
    <col min="2829" max="3069" width="9.140625" style="20"/>
    <col min="3070" max="3070" width="22.7109375" style="20" customWidth="1"/>
    <col min="3071" max="3071" width="7.7109375" style="20" customWidth="1"/>
    <col min="3072" max="3072" width="11.140625" style="20" customWidth="1"/>
    <col min="3073" max="3073" width="8.140625" style="20" bestFit="1" customWidth="1"/>
    <col min="3074" max="3074" width="9.7109375" style="20" customWidth="1"/>
    <col min="3075" max="3077" width="7.7109375" style="20" customWidth="1"/>
    <col min="3078" max="3078" width="8.5703125" style="20" customWidth="1"/>
    <col min="3079" max="3081" width="7.7109375" style="20" customWidth="1"/>
    <col min="3082" max="3082" width="8.5703125" style="20" customWidth="1"/>
    <col min="3083" max="3083" width="7.7109375" style="20" customWidth="1"/>
    <col min="3084" max="3084" width="22.7109375" style="20" customWidth="1"/>
    <col min="3085" max="3325" width="9.140625" style="20"/>
    <col min="3326" max="3326" width="22.7109375" style="20" customWidth="1"/>
    <col min="3327" max="3327" width="7.7109375" style="20" customWidth="1"/>
    <col min="3328" max="3328" width="11.140625" style="20" customWidth="1"/>
    <col min="3329" max="3329" width="8.140625" style="20" bestFit="1" customWidth="1"/>
    <col min="3330" max="3330" width="9.7109375" style="20" customWidth="1"/>
    <col min="3331" max="3333" width="7.7109375" style="20" customWidth="1"/>
    <col min="3334" max="3334" width="8.5703125" style="20" customWidth="1"/>
    <col min="3335" max="3337" width="7.7109375" style="20" customWidth="1"/>
    <col min="3338" max="3338" width="8.5703125" style="20" customWidth="1"/>
    <col min="3339" max="3339" width="7.7109375" style="20" customWidth="1"/>
    <col min="3340" max="3340" width="22.7109375" style="20" customWidth="1"/>
    <col min="3341" max="3581" width="9.140625" style="20"/>
    <col min="3582" max="3582" width="22.7109375" style="20" customWidth="1"/>
    <col min="3583" max="3583" width="7.7109375" style="20" customWidth="1"/>
    <col min="3584" max="3584" width="11.140625" style="20" customWidth="1"/>
    <col min="3585" max="3585" width="8.140625" style="20" bestFit="1" customWidth="1"/>
    <col min="3586" max="3586" width="9.7109375" style="20" customWidth="1"/>
    <col min="3587" max="3589" width="7.7109375" style="20" customWidth="1"/>
    <col min="3590" max="3590" width="8.5703125" style="20" customWidth="1"/>
    <col min="3591" max="3593" width="7.7109375" style="20" customWidth="1"/>
    <col min="3594" max="3594" width="8.5703125" style="20" customWidth="1"/>
    <col min="3595" max="3595" width="7.7109375" style="20" customWidth="1"/>
    <col min="3596" max="3596" width="22.7109375" style="20" customWidth="1"/>
    <col min="3597" max="3837" width="9.140625" style="20"/>
    <col min="3838" max="3838" width="22.7109375" style="20" customWidth="1"/>
    <col min="3839" max="3839" width="7.7109375" style="20" customWidth="1"/>
    <col min="3840" max="3840" width="11.140625" style="20" customWidth="1"/>
    <col min="3841" max="3841" width="8.140625" style="20" bestFit="1" customWidth="1"/>
    <col min="3842" max="3842" width="9.7109375" style="20" customWidth="1"/>
    <col min="3843" max="3845" width="7.7109375" style="20" customWidth="1"/>
    <col min="3846" max="3846" width="8.5703125" style="20" customWidth="1"/>
    <col min="3847" max="3849" width="7.7109375" style="20" customWidth="1"/>
    <col min="3850" max="3850" width="8.5703125" style="20" customWidth="1"/>
    <col min="3851" max="3851" width="7.7109375" style="20" customWidth="1"/>
    <col min="3852" max="3852" width="22.7109375" style="20" customWidth="1"/>
    <col min="3853" max="4093" width="9.140625" style="20"/>
    <col min="4094" max="4094" width="22.7109375" style="20" customWidth="1"/>
    <col min="4095" max="4095" width="7.7109375" style="20" customWidth="1"/>
    <col min="4096" max="4096" width="11.140625" style="20" customWidth="1"/>
    <col min="4097" max="4097" width="8.140625" style="20" bestFit="1" customWidth="1"/>
    <col min="4098" max="4098" width="9.7109375" style="20" customWidth="1"/>
    <col min="4099" max="4101" width="7.7109375" style="20" customWidth="1"/>
    <col min="4102" max="4102" width="8.5703125" style="20" customWidth="1"/>
    <col min="4103" max="4105" width="7.7109375" style="20" customWidth="1"/>
    <col min="4106" max="4106" width="8.5703125" style="20" customWidth="1"/>
    <col min="4107" max="4107" width="7.7109375" style="20" customWidth="1"/>
    <col min="4108" max="4108" width="22.7109375" style="20" customWidth="1"/>
    <col min="4109" max="4349" width="9.140625" style="20"/>
    <col min="4350" max="4350" width="22.7109375" style="20" customWidth="1"/>
    <col min="4351" max="4351" width="7.7109375" style="20" customWidth="1"/>
    <col min="4352" max="4352" width="11.140625" style="20" customWidth="1"/>
    <col min="4353" max="4353" width="8.140625" style="20" bestFit="1" customWidth="1"/>
    <col min="4354" max="4354" width="9.7109375" style="20" customWidth="1"/>
    <col min="4355" max="4357" width="7.7109375" style="20" customWidth="1"/>
    <col min="4358" max="4358" width="8.5703125" style="20" customWidth="1"/>
    <col min="4359" max="4361" width="7.7109375" style="20" customWidth="1"/>
    <col min="4362" max="4362" width="8.5703125" style="20" customWidth="1"/>
    <col min="4363" max="4363" width="7.7109375" style="20" customWidth="1"/>
    <col min="4364" max="4364" width="22.7109375" style="20" customWidth="1"/>
    <col min="4365" max="4605" width="9.140625" style="20"/>
    <col min="4606" max="4606" width="22.7109375" style="20" customWidth="1"/>
    <col min="4607" max="4607" width="7.7109375" style="20" customWidth="1"/>
    <col min="4608" max="4608" width="11.140625" style="20" customWidth="1"/>
    <col min="4609" max="4609" width="8.140625" style="20" bestFit="1" customWidth="1"/>
    <col min="4610" max="4610" width="9.7109375" style="20" customWidth="1"/>
    <col min="4611" max="4613" width="7.7109375" style="20" customWidth="1"/>
    <col min="4614" max="4614" width="8.5703125" style="20" customWidth="1"/>
    <col min="4615" max="4617" width="7.7109375" style="20" customWidth="1"/>
    <col min="4618" max="4618" width="8.5703125" style="20" customWidth="1"/>
    <col min="4619" max="4619" width="7.7109375" style="20" customWidth="1"/>
    <col min="4620" max="4620" width="22.7109375" style="20" customWidth="1"/>
    <col min="4621" max="4861" width="9.140625" style="20"/>
    <col min="4862" max="4862" width="22.7109375" style="20" customWidth="1"/>
    <col min="4863" max="4863" width="7.7109375" style="20" customWidth="1"/>
    <col min="4864" max="4864" width="11.140625" style="20" customWidth="1"/>
    <col min="4865" max="4865" width="8.140625" style="20" bestFit="1" customWidth="1"/>
    <col min="4866" max="4866" width="9.7109375" style="20" customWidth="1"/>
    <col min="4867" max="4869" width="7.7109375" style="20" customWidth="1"/>
    <col min="4870" max="4870" width="8.5703125" style="20" customWidth="1"/>
    <col min="4871" max="4873" width="7.7109375" style="20" customWidth="1"/>
    <col min="4874" max="4874" width="8.5703125" style="20" customWidth="1"/>
    <col min="4875" max="4875" width="7.7109375" style="20" customWidth="1"/>
    <col min="4876" max="4876" width="22.7109375" style="20" customWidth="1"/>
    <col min="4877" max="5117" width="9.140625" style="20"/>
    <col min="5118" max="5118" width="22.7109375" style="20" customWidth="1"/>
    <col min="5119" max="5119" width="7.7109375" style="20" customWidth="1"/>
    <col min="5120" max="5120" width="11.140625" style="20" customWidth="1"/>
    <col min="5121" max="5121" width="8.140625" style="20" bestFit="1" customWidth="1"/>
    <col min="5122" max="5122" width="9.7109375" style="20" customWidth="1"/>
    <col min="5123" max="5125" width="7.7109375" style="20" customWidth="1"/>
    <col min="5126" max="5126" width="8.5703125" style="20" customWidth="1"/>
    <col min="5127" max="5129" width="7.7109375" style="20" customWidth="1"/>
    <col min="5130" max="5130" width="8.5703125" style="20" customWidth="1"/>
    <col min="5131" max="5131" width="7.7109375" style="20" customWidth="1"/>
    <col min="5132" max="5132" width="22.7109375" style="20" customWidth="1"/>
    <col min="5133" max="5373" width="9.140625" style="20"/>
    <col min="5374" max="5374" width="22.7109375" style="20" customWidth="1"/>
    <col min="5375" max="5375" width="7.7109375" style="20" customWidth="1"/>
    <col min="5376" max="5376" width="11.140625" style="20" customWidth="1"/>
    <col min="5377" max="5377" width="8.140625" style="20" bestFit="1" customWidth="1"/>
    <col min="5378" max="5378" width="9.7109375" style="20" customWidth="1"/>
    <col min="5379" max="5381" width="7.7109375" style="20" customWidth="1"/>
    <col min="5382" max="5382" width="8.5703125" style="20" customWidth="1"/>
    <col min="5383" max="5385" width="7.7109375" style="20" customWidth="1"/>
    <col min="5386" max="5386" width="8.5703125" style="20" customWidth="1"/>
    <col min="5387" max="5387" width="7.7109375" style="20" customWidth="1"/>
    <col min="5388" max="5388" width="22.7109375" style="20" customWidth="1"/>
    <col min="5389" max="5629" width="9.140625" style="20"/>
    <col min="5630" max="5630" width="22.7109375" style="20" customWidth="1"/>
    <col min="5631" max="5631" width="7.7109375" style="20" customWidth="1"/>
    <col min="5632" max="5632" width="11.140625" style="20" customWidth="1"/>
    <col min="5633" max="5633" width="8.140625" style="20" bestFit="1" customWidth="1"/>
    <col min="5634" max="5634" width="9.7109375" style="20" customWidth="1"/>
    <col min="5635" max="5637" width="7.7109375" style="20" customWidth="1"/>
    <col min="5638" max="5638" width="8.5703125" style="20" customWidth="1"/>
    <col min="5639" max="5641" width="7.7109375" style="20" customWidth="1"/>
    <col min="5642" max="5642" width="8.5703125" style="20" customWidth="1"/>
    <col min="5643" max="5643" width="7.7109375" style="20" customWidth="1"/>
    <col min="5644" max="5644" width="22.7109375" style="20" customWidth="1"/>
    <col min="5645" max="5885" width="9.140625" style="20"/>
    <col min="5886" max="5886" width="22.7109375" style="20" customWidth="1"/>
    <col min="5887" max="5887" width="7.7109375" style="20" customWidth="1"/>
    <col min="5888" max="5888" width="11.140625" style="20" customWidth="1"/>
    <col min="5889" max="5889" width="8.140625" style="20" bestFit="1" customWidth="1"/>
    <col min="5890" max="5890" width="9.7109375" style="20" customWidth="1"/>
    <col min="5891" max="5893" width="7.7109375" style="20" customWidth="1"/>
    <col min="5894" max="5894" width="8.5703125" style="20" customWidth="1"/>
    <col min="5895" max="5897" width="7.7109375" style="20" customWidth="1"/>
    <col min="5898" max="5898" width="8.5703125" style="20" customWidth="1"/>
    <col min="5899" max="5899" width="7.7109375" style="20" customWidth="1"/>
    <col min="5900" max="5900" width="22.7109375" style="20" customWidth="1"/>
    <col min="5901" max="6141" width="9.140625" style="20"/>
    <col min="6142" max="6142" width="22.7109375" style="20" customWidth="1"/>
    <col min="6143" max="6143" width="7.7109375" style="20" customWidth="1"/>
    <col min="6144" max="6144" width="11.140625" style="20" customWidth="1"/>
    <col min="6145" max="6145" width="8.140625" style="20" bestFit="1" customWidth="1"/>
    <col min="6146" max="6146" width="9.7109375" style="20" customWidth="1"/>
    <col min="6147" max="6149" width="7.7109375" style="20" customWidth="1"/>
    <col min="6150" max="6150" width="8.5703125" style="20" customWidth="1"/>
    <col min="6151" max="6153" width="7.7109375" style="20" customWidth="1"/>
    <col min="6154" max="6154" width="8.5703125" style="20" customWidth="1"/>
    <col min="6155" max="6155" width="7.7109375" style="20" customWidth="1"/>
    <col min="6156" max="6156" width="22.7109375" style="20" customWidth="1"/>
    <col min="6157" max="6397" width="9.140625" style="20"/>
    <col min="6398" max="6398" width="22.7109375" style="20" customWidth="1"/>
    <col min="6399" max="6399" width="7.7109375" style="20" customWidth="1"/>
    <col min="6400" max="6400" width="11.140625" style="20" customWidth="1"/>
    <col min="6401" max="6401" width="8.140625" style="20" bestFit="1" customWidth="1"/>
    <col min="6402" max="6402" width="9.7109375" style="20" customWidth="1"/>
    <col min="6403" max="6405" width="7.7109375" style="20" customWidth="1"/>
    <col min="6406" max="6406" width="8.5703125" style="20" customWidth="1"/>
    <col min="6407" max="6409" width="7.7109375" style="20" customWidth="1"/>
    <col min="6410" max="6410" width="8.5703125" style="20" customWidth="1"/>
    <col min="6411" max="6411" width="7.7109375" style="20" customWidth="1"/>
    <col min="6412" max="6412" width="22.7109375" style="20" customWidth="1"/>
    <col min="6413" max="6653" width="9.140625" style="20"/>
    <col min="6654" max="6654" width="22.7109375" style="20" customWidth="1"/>
    <col min="6655" max="6655" width="7.7109375" style="20" customWidth="1"/>
    <col min="6656" max="6656" width="11.140625" style="20" customWidth="1"/>
    <col min="6657" max="6657" width="8.140625" style="20" bestFit="1" customWidth="1"/>
    <col min="6658" max="6658" width="9.7109375" style="20" customWidth="1"/>
    <col min="6659" max="6661" width="7.7109375" style="20" customWidth="1"/>
    <col min="6662" max="6662" width="8.5703125" style="20" customWidth="1"/>
    <col min="6663" max="6665" width="7.7109375" style="20" customWidth="1"/>
    <col min="6666" max="6666" width="8.5703125" style="20" customWidth="1"/>
    <col min="6667" max="6667" width="7.7109375" style="20" customWidth="1"/>
    <col min="6668" max="6668" width="22.7109375" style="20" customWidth="1"/>
    <col min="6669" max="6909" width="9.140625" style="20"/>
    <col min="6910" max="6910" width="22.7109375" style="20" customWidth="1"/>
    <col min="6911" max="6911" width="7.7109375" style="20" customWidth="1"/>
    <col min="6912" max="6912" width="11.140625" style="20" customWidth="1"/>
    <col min="6913" max="6913" width="8.140625" style="20" bestFit="1" customWidth="1"/>
    <col min="6914" max="6914" width="9.7109375" style="20" customWidth="1"/>
    <col min="6915" max="6917" width="7.7109375" style="20" customWidth="1"/>
    <col min="6918" max="6918" width="8.5703125" style="20" customWidth="1"/>
    <col min="6919" max="6921" width="7.7109375" style="20" customWidth="1"/>
    <col min="6922" max="6922" width="8.5703125" style="20" customWidth="1"/>
    <col min="6923" max="6923" width="7.7109375" style="20" customWidth="1"/>
    <col min="6924" max="6924" width="22.7109375" style="20" customWidth="1"/>
    <col min="6925" max="7165" width="9.140625" style="20"/>
    <col min="7166" max="7166" width="22.7109375" style="20" customWidth="1"/>
    <col min="7167" max="7167" width="7.7109375" style="20" customWidth="1"/>
    <col min="7168" max="7168" width="11.140625" style="20" customWidth="1"/>
    <col min="7169" max="7169" width="8.140625" style="20" bestFit="1" customWidth="1"/>
    <col min="7170" max="7170" width="9.7109375" style="20" customWidth="1"/>
    <col min="7171" max="7173" width="7.7109375" style="20" customWidth="1"/>
    <col min="7174" max="7174" width="8.5703125" style="20" customWidth="1"/>
    <col min="7175" max="7177" width="7.7109375" style="20" customWidth="1"/>
    <col min="7178" max="7178" width="8.5703125" style="20" customWidth="1"/>
    <col min="7179" max="7179" width="7.7109375" style="20" customWidth="1"/>
    <col min="7180" max="7180" width="22.7109375" style="20" customWidth="1"/>
    <col min="7181" max="7421" width="9.140625" style="20"/>
    <col min="7422" max="7422" width="22.7109375" style="20" customWidth="1"/>
    <col min="7423" max="7423" width="7.7109375" style="20" customWidth="1"/>
    <col min="7424" max="7424" width="11.140625" style="20" customWidth="1"/>
    <col min="7425" max="7425" width="8.140625" style="20" bestFit="1" customWidth="1"/>
    <col min="7426" max="7426" width="9.7109375" style="20" customWidth="1"/>
    <col min="7427" max="7429" width="7.7109375" style="20" customWidth="1"/>
    <col min="7430" max="7430" width="8.5703125" style="20" customWidth="1"/>
    <col min="7431" max="7433" width="7.7109375" style="20" customWidth="1"/>
    <col min="7434" max="7434" width="8.5703125" style="20" customWidth="1"/>
    <col min="7435" max="7435" width="7.7109375" style="20" customWidth="1"/>
    <col min="7436" max="7436" width="22.7109375" style="20" customWidth="1"/>
    <col min="7437" max="7677" width="9.140625" style="20"/>
    <col min="7678" max="7678" width="22.7109375" style="20" customWidth="1"/>
    <col min="7679" max="7679" width="7.7109375" style="20" customWidth="1"/>
    <col min="7680" max="7680" width="11.140625" style="20" customWidth="1"/>
    <col min="7681" max="7681" width="8.140625" style="20" bestFit="1" customWidth="1"/>
    <col min="7682" max="7682" width="9.7109375" style="20" customWidth="1"/>
    <col min="7683" max="7685" width="7.7109375" style="20" customWidth="1"/>
    <col min="7686" max="7686" width="8.5703125" style="20" customWidth="1"/>
    <col min="7687" max="7689" width="7.7109375" style="20" customWidth="1"/>
    <col min="7690" max="7690" width="8.5703125" style="20" customWidth="1"/>
    <col min="7691" max="7691" width="7.7109375" style="20" customWidth="1"/>
    <col min="7692" max="7692" width="22.7109375" style="20" customWidth="1"/>
    <col min="7693" max="7933" width="9.140625" style="20"/>
    <col min="7934" max="7934" width="22.7109375" style="20" customWidth="1"/>
    <col min="7935" max="7935" width="7.7109375" style="20" customWidth="1"/>
    <col min="7936" max="7936" width="11.140625" style="20" customWidth="1"/>
    <col min="7937" max="7937" width="8.140625" style="20" bestFit="1" customWidth="1"/>
    <col min="7938" max="7938" width="9.7109375" style="20" customWidth="1"/>
    <col min="7939" max="7941" width="7.7109375" style="20" customWidth="1"/>
    <col min="7942" max="7942" width="8.5703125" style="20" customWidth="1"/>
    <col min="7943" max="7945" width="7.7109375" style="20" customWidth="1"/>
    <col min="7946" max="7946" width="8.5703125" style="20" customWidth="1"/>
    <col min="7947" max="7947" width="7.7109375" style="20" customWidth="1"/>
    <col min="7948" max="7948" width="22.7109375" style="20" customWidth="1"/>
    <col min="7949" max="8189" width="9.140625" style="20"/>
    <col min="8190" max="8190" width="22.7109375" style="20" customWidth="1"/>
    <col min="8191" max="8191" width="7.7109375" style="20" customWidth="1"/>
    <col min="8192" max="8192" width="11.140625" style="20" customWidth="1"/>
    <col min="8193" max="8193" width="8.140625" style="20" bestFit="1" customWidth="1"/>
    <col min="8194" max="8194" width="9.7109375" style="20" customWidth="1"/>
    <col min="8195" max="8197" width="7.7109375" style="20" customWidth="1"/>
    <col min="8198" max="8198" width="8.5703125" style="20" customWidth="1"/>
    <col min="8199" max="8201" width="7.7109375" style="20" customWidth="1"/>
    <col min="8202" max="8202" width="8.5703125" style="20" customWidth="1"/>
    <col min="8203" max="8203" width="7.7109375" style="20" customWidth="1"/>
    <col min="8204" max="8204" width="22.7109375" style="20" customWidth="1"/>
    <col min="8205" max="8445" width="9.140625" style="20"/>
    <col min="8446" max="8446" width="22.7109375" style="20" customWidth="1"/>
    <col min="8447" max="8447" width="7.7109375" style="20" customWidth="1"/>
    <col min="8448" max="8448" width="11.140625" style="20" customWidth="1"/>
    <col min="8449" max="8449" width="8.140625" style="20" bestFit="1" customWidth="1"/>
    <col min="8450" max="8450" width="9.7109375" style="20" customWidth="1"/>
    <col min="8451" max="8453" width="7.7109375" style="20" customWidth="1"/>
    <col min="8454" max="8454" width="8.5703125" style="20" customWidth="1"/>
    <col min="8455" max="8457" width="7.7109375" style="20" customWidth="1"/>
    <col min="8458" max="8458" width="8.5703125" style="20" customWidth="1"/>
    <col min="8459" max="8459" width="7.7109375" style="20" customWidth="1"/>
    <col min="8460" max="8460" width="22.7109375" style="20" customWidth="1"/>
    <col min="8461" max="8701" width="9.140625" style="20"/>
    <col min="8702" max="8702" width="22.7109375" style="20" customWidth="1"/>
    <col min="8703" max="8703" width="7.7109375" style="20" customWidth="1"/>
    <col min="8704" max="8704" width="11.140625" style="20" customWidth="1"/>
    <col min="8705" max="8705" width="8.140625" style="20" bestFit="1" customWidth="1"/>
    <col min="8706" max="8706" width="9.7109375" style="20" customWidth="1"/>
    <col min="8707" max="8709" width="7.7109375" style="20" customWidth="1"/>
    <col min="8710" max="8710" width="8.5703125" style="20" customWidth="1"/>
    <col min="8711" max="8713" width="7.7109375" style="20" customWidth="1"/>
    <col min="8714" max="8714" width="8.5703125" style="20" customWidth="1"/>
    <col min="8715" max="8715" width="7.7109375" style="20" customWidth="1"/>
    <col min="8716" max="8716" width="22.7109375" style="20" customWidth="1"/>
    <col min="8717" max="8957" width="9.140625" style="20"/>
    <col min="8958" max="8958" width="22.7109375" style="20" customWidth="1"/>
    <col min="8959" max="8959" width="7.7109375" style="20" customWidth="1"/>
    <col min="8960" max="8960" width="11.140625" style="20" customWidth="1"/>
    <col min="8961" max="8961" width="8.140625" style="20" bestFit="1" customWidth="1"/>
    <col min="8962" max="8962" width="9.7109375" style="20" customWidth="1"/>
    <col min="8963" max="8965" width="7.7109375" style="20" customWidth="1"/>
    <col min="8966" max="8966" width="8.5703125" style="20" customWidth="1"/>
    <col min="8967" max="8969" width="7.7109375" style="20" customWidth="1"/>
    <col min="8970" max="8970" width="8.5703125" style="20" customWidth="1"/>
    <col min="8971" max="8971" width="7.7109375" style="20" customWidth="1"/>
    <col min="8972" max="8972" width="22.7109375" style="20" customWidth="1"/>
    <col min="8973" max="9213" width="9.140625" style="20"/>
    <col min="9214" max="9214" width="22.7109375" style="20" customWidth="1"/>
    <col min="9215" max="9215" width="7.7109375" style="20" customWidth="1"/>
    <col min="9216" max="9216" width="11.140625" style="20" customWidth="1"/>
    <col min="9217" max="9217" width="8.140625" style="20" bestFit="1" customWidth="1"/>
    <col min="9218" max="9218" width="9.7109375" style="20" customWidth="1"/>
    <col min="9219" max="9221" width="7.7109375" style="20" customWidth="1"/>
    <col min="9222" max="9222" width="8.5703125" style="20" customWidth="1"/>
    <col min="9223" max="9225" width="7.7109375" style="20" customWidth="1"/>
    <col min="9226" max="9226" width="8.5703125" style="20" customWidth="1"/>
    <col min="9227" max="9227" width="7.7109375" style="20" customWidth="1"/>
    <col min="9228" max="9228" width="22.7109375" style="20" customWidth="1"/>
    <col min="9229" max="9469" width="9.140625" style="20"/>
    <col min="9470" max="9470" width="22.7109375" style="20" customWidth="1"/>
    <col min="9471" max="9471" width="7.7109375" style="20" customWidth="1"/>
    <col min="9472" max="9472" width="11.140625" style="20" customWidth="1"/>
    <col min="9473" max="9473" width="8.140625" style="20" bestFit="1" customWidth="1"/>
    <col min="9474" max="9474" width="9.7109375" style="20" customWidth="1"/>
    <col min="9475" max="9477" width="7.7109375" style="20" customWidth="1"/>
    <col min="9478" max="9478" width="8.5703125" style="20" customWidth="1"/>
    <col min="9479" max="9481" width="7.7109375" style="20" customWidth="1"/>
    <col min="9482" max="9482" width="8.5703125" style="20" customWidth="1"/>
    <col min="9483" max="9483" width="7.7109375" style="20" customWidth="1"/>
    <col min="9484" max="9484" width="22.7109375" style="20" customWidth="1"/>
    <col min="9485" max="9725" width="9.140625" style="20"/>
    <col min="9726" max="9726" width="22.7109375" style="20" customWidth="1"/>
    <col min="9727" max="9727" width="7.7109375" style="20" customWidth="1"/>
    <col min="9728" max="9728" width="11.140625" style="20" customWidth="1"/>
    <col min="9729" max="9729" width="8.140625" style="20" bestFit="1" customWidth="1"/>
    <col min="9730" max="9730" width="9.7109375" style="20" customWidth="1"/>
    <col min="9731" max="9733" width="7.7109375" style="20" customWidth="1"/>
    <col min="9734" max="9734" width="8.5703125" style="20" customWidth="1"/>
    <col min="9735" max="9737" width="7.7109375" style="20" customWidth="1"/>
    <col min="9738" max="9738" width="8.5703125" style="20" customWidth="1"/>
    <col min="9739" max="9739" width="7.7109375" style="20" customWidth="1"/>
    <col min="9740" max="9740" width="22.7109375" style="20" customWidth="1"/>
    <col min="9741" max="9981" width="9.140625" style="20"/>
    <col min="9982" max="9982" width="22.7109375" style="20" customWidth="1"/>
    <col min="9983" max="9983" width="7.7109375" style="20" customWidth="1"/>
    <col min="9984" max="9984" width="11.140625" style="20" customWidth="1"/>
    <col min="9985" max="9985" width="8.140625" style="20" bestFit="1" customWidth="1"/>
    <col min="9986" max="9986" width="9.7109375" style="20" customWidth="1"/>
    <col min="9987" max="9989" width="7.7109375" style="20" customWidth="1"/>
    <col min="9990" max="9990" width="8.5703125" style="20" customWidth="1"/>
    <col min="9991" max="9993" width="7.7109375" style="20" customWidth="1"/>
    <col min="9994" max="9994" width="8.5703125" style="20" customWidth="1"/>
    <col min="9995" max="9995" width="7.7109375" style="20" customWidth="1"/>
    <col min="9996" max="9996" width="22.7109375" style="20" customWidth="1"/>
    <col min="9997" max="10237" width="9.140625" style="20"/>
    <col min="10238" max="10238" width="22.7109375" style="20" customWidth="1"/>
    <col min="10239" max="10239" width="7.7109375" style="20" customWidth="1"/>
    <col min="10240" max="10240" width="11.140625" style="20" customWidth="1"/>
    <col min="10241" max="10241" width="8.140625" style="20" bestFit="1" customWidth="1"/>
    <col min="10242" max="10242" width="9.7109375" style="20" customWidth="1"/>
    <col min="10243" max="10245" width="7.7109375" style="20" customWidth="1"/>
    <col min="10246" max="10246" width="8.5703125" style="20" customWidth="1"/>
    <col min="10247" max="10249" width="7.7109375" style="20" customWidth="1"/>
    <col min="10250" max="10250" width="8.5703125" style="20" customWidth="1"/>
    <col min="10251" max="10251" width="7.7109375" style="20" customWidth="1"/>
    <col min="10252" max="10252" width="22.7109375" style="20" customWidth="1"/>
    <col min="10253" max="10493" width="9.140625" style="20"/>
    <col min="10494" max="10494" width="22.7109375" style="20" customWidth="1"/>
    <col min="10495" max="10495" width="7.7109375" style="20" customWidth="1"/>
    <col min="10496" max="10496" width="11.140625" style="20" customWidth="1"/>
    <col min="10497" max="10497" width="8.140625" style="20" bestFit="1" customWidth="1"/>
    <col min="10498" max="10498" width="9.7109375" style="20" customWidth="1"/>
    <col min="10499" max="10501" width="7.7109375" style="20" customWidth="1"/>
    <col min="10502" max="10502" width="8.5703125" style="20" customWidth="1"/>
    <col min="10503" max="10505" width="7.7109375" style="20" customWidth="1"/>
    <col min="10506" max="10506" width="8.5703125" style="20" customWidth="1"/>
    <col min="10507" max="10507" width="7.7109375" style="20" customWidth="1"/>
    <col min="10508" max="10508" width="22.7109375" style="20" customWidth="1"/>
    <col min="10509" max="10749" width="9.140625" style="20"/>
    <col min="10750" max="10750" width="22.7109375" style="20" customWidth="1"/>
    <col min="10751" max="10751" width="7.7109375" style="20" customWidth="1"/>
    <col min="10752" max="10752" width="11.140625" style="20" customWidth="1"/>
    <col min="10753" max="10753" width="8.140625" style="20" bestFit="1" customWidth="1"/>
    <col min="10754" max="10754" width="9.7109375" style="20" customWidth="1"/>
    <col min="10755" max="10757" width="7.7109375" style="20" customWidth="1"/>
    <col min="10758" max="10758" width="8.5703125" style="20" customWidth="1"/>
    <col min="10759" max="10761" width="7.7109375" style="20" customWidth="1"/>
    <col min="10762" max="10762" width="8.5703125" style="20" customWidth="1"/>
    <col min="10763" max="10763" width="7.7109375" style="20" customWidth="1"/>
    <col min="10764" max="10764" width="22.7109375" style="20" customWidth="1"/>
    <col min="10765" max="11005" width="9.140625" style="20"/>
    <col min="11006" max="11006" width="22.7109375" style="20" customWidth="1"/>
    <col min="11007" max="11007" width="7.7109375" style="20" customWidth="1"/>
    <col min="11008" max="11008" width="11.140625" style="20" customWidth="1"/>
    <col min="11009" max="11009" width="8.140625" style="20" bestFit="1" customWidth="1"/>
    <col min="11010" max="11010" width="9.7109375" style="20" customWidth="1"/>
    <col min="11011" max="11013" width="7.7109375" style="20" customWidth="1"/>
    <col min="11014" max="11014" width="8.5703125" style="20" customWidth="1"/>
    <col min="11015" max="11017" width="7.7109375" style="20" customWidth="1"/>
    <col min="11018" max="11018" width="8.5703125" style="20" customWidth="1"/>
    <col min="11019" max="11019" width="7.7109375" style="20" customWidth="1"/>
    <col min="11020" max="11020" width="22.7109375" style="20" customWidth="1"/>
    <col min="11021" max="11261" width="9.140625" style="20"/>
    <col min="11262" max="11262" width="22.7109375" style="20" customWidth="1"/>
    <col min="11263" max="11263" width="7.7109375" style="20" customWidth="1"/>
    <col min="11264" max="11264" width="11.140625" style="20" customWidth="1"/>
    <col min="11265" max="11265" width="8.140625" style="20" bestFit="1" customWidth="1"/>
    <col min="11266" max="11266" width="9.7109375" style="20" customWidth="1"/>
    <col min="11267" max="11269" width="7.7109375" style="20" customWidth="1"/>
    <col min="11270" max="11270" width="8.5703125" style="20" customWidth="1"/>
    <col min="11271" max="11273" width="7.7109375" style="20" customWidth="1"/>
    <col min="11274" max="11274" width="8.5703125" style="20" customWidth="1"/>
    <col min="11275" max="11275" width="7.7109375" style="20" customWidth="1"/>
    <col min="11276" max="11276" width="22.7109375" style="20" customWidth="1"/>
    <col min="11277" max="11517" width="9.140625" style="20"/>
    <col min="11518" max="11518" width="22.7109375" style="20" customWidth="1"/>
    <col min="11519" max="11519" width="7.7109375" style="20" customWidth="1"/>
    <col min="11520" max="11520" width="11.140625" style="20" customWidth="1"/>
    <col min="11521" max="11521" width="8.140625" style="20" bestFit="1" customWidth="1"/>
    <col min="11522" max="11522" width="9.7109375" style="20" customWidth="1"/>
    <col min="11523" max="11525" width="7.7109375" style="20" customWidth="1"/>
    <col min="11526" max="11526" width="8.5703125" style="20" customWidth="1"/>
    <col min="11527" max="11529" width="7.7109375" style="20" customWidth="1"/>
    <col min="11530" max="11530" width="8.5703125" style="20" customWidth="1"/>
    <col min="11531" max="11531" width="7.7109375" style="20" customWidth="1"/>
    <col min="11532" max="11532" width="22.7109375" style="20" customWidth="1"/>
    <col min="11533" max="11773" width="9.140625" style="20"/>
    <col min="11774" max="11774" width="22.7109375" style="20" customWidth="1"/>
    <col min="11775" max="11775" width="7.7109375" style="20" customWidth="1"/>
    <col min="11776" max="11776" width="11.140625" style="20" customWidth="1"/>
    <col min="11777" max="11777" width="8.140625" style="20" bestFit="1" customWidth="1"/>
    <col min="11778" max="11778" width="9.7109375" style="20" customWidth="1"/>
    <col min="11779" max="11781" width="7.7109375" style="20" customWidth="1"/>
    <col min="11782" max="11782" width="8.5703125" style="20" customWidth="1"/>
    <col min="11783" max="11785" width="7.7109375" style="20" customWidth="1"/>
    <col min="11786" max="11786" width="8.5703125" style="20" customWidth="1"/>
    <col min="11787" max="11787" width="7.7109375" style="20" customWidth="1"/>
    <col min="11788" max="11788" width="22.7109375" style="20" customWidth="1"/>
    <col min="11789" max="12029" width="9.140625" style="20"/>
    <col min="12030" max="12030" width="22.7109375" style="20" customWidth="1"/>
    <col min="12031" max="12031" width="7.7109375" style="20" customWidth="1"/>
    <col min="12032" max="12032" width="11.140625" style="20" customWidth="1"/>
    <col min="12033" max="12033" width="8.140625" style="20" bestFit="1" customWidth="1"/>
    <col min="12034" max="12034" width="9.7109375" style="20" customWidth="1"/>
    <col min="12035" max="12037" width="7.7109375" style="20" customWidth="1"/>
    <col min="12038" max="12038" width="8.5703125" style="20" customWidth="1"/>
    <col min="12039" max="12041" width="7.7109375" style="20" customWidth="1"/>
    <col min="12042" max="12042" width="8.5703125" style="20" customWidth="1"/>
    <col min="12043" max="12043" width="7.7109375" style="20" customWidth="1"/>
    <col min="12044" max="12044" width="22.7109375" style="20" customWidth="1"/>
    <col min="12045" max="12285" width="9.140625" style="20"/>
    <col min="12286" max="12286" width="22.7109375" style="20" customWidth="1"/>
    <col min="12287" max="12287" width="7.7109375" style="20" customWidth="1"/>
    <col min="12288" max="12288" width="11.140625" style="20" customWidth="1"/>
    <col min="12289" max="12289" width="8.140625" style="20" bestFit="1" customWidth="1"/>
    <col min="12290" max="12290" width="9.7109375" style="20" customWidth="1"/>
    <col min="12291" max="12293" width="7.7109375" style="20" customWidth="1"/>
    <col min="12294" max="12294" width="8.5703125" style="20" customWidth="1"/>
    <col min="12295" max="12297" width="7.7109375" style="20" customWidth="1"/>
    <col min="12298" max="12298" width="8.5703125" style="20" customWidth="1"/>
    <col min="12299" max="12299" width="7.7109375" style="20" customWidth="1"/>
    <col min="12300" max="12300" width="22.7109375" style="20" customWidth="1"/>
    <col min="12301" max="12541" width="9.140625" style="20"/>
    <col min="12542" max="12542" width="22.7109375" style="20" customWidth="1"/>
    <col min="12543" max="12543" width="7.7109375" style="20" customWidth="1"/>
    <col min="12544" max="12544" width="11.140625" style="20" customWidth="1"/>
    <col min="12545" max="12545" width="8.140625" style="20" bestFit="1" customWidth="1"/>
    <col min="12546" max="12546" width="9.7109375" style="20" customWidth="1"/>
    <col min="12547" max="12549" width="7.7109375" style="20" customWidth="1"/>
    <col min="12550" max="12550" width="8.5703125" style="20" customWidth="1"/>
    <col min="12551" max="12553" width="7.7109375" style="20" customWidth="1"/>
    <col min="12554" max="12554" width="8.5703125" style="20" customWidth="1"/>
    <col min="12555" max="12555" width="7.7109375" style="20" customWidth="1"/>
    <col min="12556" max="12556" width="22.7109375" style="20" customWidth="1"/>
    <col min="12557" max="12797" width="9.140625" style="20"/>
    <col min="12798" max="12798" width="22.7109375" style="20" customWidth="1"/>
    <col min="12799" max="12799" width="7.7109375" style="20" customWidth="1"/>
    <col min="12800" max="12800" width="11.140625" style="20" customWidth="1"/>
    <col min="12801" max="12801" width="8.140625" style="20" bestFit="1" customWidth="1"/>
    <col min="12802" max="12802" width="9.7109375" style="20" customWidth="1"/>
    <col min="12803" max="12805" width="7.7109375" style="20" customWidth="1"/>
    <col min="12806" max="12806" width="8.5703125" style="20" customWidth="1"/>
    <col min="12807" max="12809" width="7.7109375" style="20" customWidth="1"/>
    <col min="12810" max="12810" width="8.5703125" style="20" customWidth="1"/>
    <col min="12811" max="12811" width="7.7109375" style="20" customWidth="1"/>
    <col min="12812" max="12812" width="22.7109375" style="20" customWidth="1"/>
    <col min="12813" max="13053" width="9.140625" style="20"/>
    <col min="13054" max="13054" width="22.7109375" style="20" customWidth="1"/>
    <col min="13055" max="13055" width="7.7109375" style="20" customWidth="1"/>
    <col min="13056" max="13056" width="11.140625" style="20" customWidth="1"/>
    <col min="13057" max="13057" width="8.140625" style="20" bestFit="1" customWidth="1"/>
    <col min="13058" max="13058" width="9.7109375" style="20" customWidth="1"/>
    <col min="13059" max="13061" width="7.7109375" style="20" customWidth="1"/>
    <col min="13062" max="13062" width="8.5703125" style="20" customWidth="1"/>
    <col min="13063" max="13065" width="7.7109375" style="20" customWidth="1"/>
    <col min="13066" max="13066" width="8.5703125" style="20" customWidth="1"/>
    <col min="13067" max="13067" width="7.7109375" style="20" customWidth="1"/>
    <col min="13068" max="13068" width="22.7109375" style="20" customWidth="1"/>
    <col min="13069" max="13309" width="9.140625" style="20"/>
    <col min="13310" max="13310" width="22.7109375" style="20" customWidth="1"/>
    <col min="13311" max="13311" width="7.7109375" style="20" customWidth="1"/>
    <col min="13312" max="13312" width="11.140625" style="20" customWidth="1"/>
    <col min="13313" max="13313" width="8.140625" style="20" bestFit="1" customWidth="1"/>
    <col min="13314" max="13314" width="9.7109375" style="20" customWidth="1"/>
    <col min="13315" max="13317" width="7.7109375" style="20" customWidth="1"/>
    <col min="13318" max="13318" width="8.5703125" style="20" customWidth="1"/>
    <col min="13319" max="13321" width="7.7109375" style="20" customWidth="1"/>
    <col min="13322" max="13322" width="8.5703125" style="20" customWidth="1"/>
    <col min="13323" max="13323" width="7.7109375" style="20" customWidth="1"/>
    <col min="13324" max="13324" width="22.7109375" style="20" customWidth="1"/>
    <col min="13325" max="13565" width="9.140625" style="20"/>
    <col min="13566" max="13566" width="22.7109375" style="20" customWidth="1"/>
    <col min="13567" max="13567" width="7.7109375" style="20" customWidth="1"/>
    <col min="13568" max="13568" width="11.140625" style="20" customWidth="1"/>
    <col min="13569" max="13569" width="8.140625" style="20" bestFit="1" customWidth="1"/>
    <col min="13570" max="13570" width="9.7109375" style="20" customWidth="1"/>
    <col min="13571" max="13573" width="7.7109375" style="20" customWidth="1"/>
    <col min="13574" max="13574" width="8.5703125" style="20" customWidth="1"/>
    <col min="13575" max="13577" width="7.7109375" style="20" customWidth="1"/>
    <col min="13578" max="13578" width="8.5703125" style="20" customWidth="1"/>
    <col min="13579" max="13579" width="7.7109375" style="20" customWidth="1"/>
    <col min="13580" max="13580" width="22.7109375" style="20" customWidth="1"/>
    <col min="13581" max="13821" width="9.140625" style="20"/>
    <col min="13822" max="13822" width="22.7109375" style="20" customWidth="1"/>
    <col min="13823" max="13823" width="7.7109375" style="20" customWidth="1"/>
    <col min="13824" max="13824" width="11.140625" style="20" customWidth="1"/>
    <col min="13825" max="13825" width="8.140625" style="20" bestFit="1" customWidth="1"/>
    <col min="13826" max="13826" width="9.7109375" style="20" customWidth="1"/>
    <col min="13827" max="13829" width="7.7109375" style="20" customWidth="1"/>
    <col min="13830" max="13830" width="8.5703125" style="20" customWidth="1"/>
    <col min="13831" max="13833" width="7.7109375" style="20" customWidth="1"/>
    <col min="13834" max="13834" width="8.5703125" style="20" customWidth="1"/>
    <col min="13835" max="13835" width="7.7109375" style="20" customWidth="1"/>
    <col min="13836" max="13836" width="22.7109375" style="20" customWidth="1"/>
    <col min="13837" max="14077" width="9.140625" style="20"/>
    <col min="14078" max="14078" width="22.7109375" style="20" customWidth="1"/>
    <col min="14079" max="14079" width="7.7109375" style="20" customWidth="1"/>
    <col min="14080" max="14080" width="11.140625" style="20" customWidth="1"/>
    <col min="14081" max="14081" width="8.140625" style="20" bestFit="1" customWidth="1"/>
    <col min="14082" max="14082" width="9.7109375" style="20" customWidth="1"/>
    <col min="14083" max="14085" width="7.7109375" style="20" customWidth="1"/>
    <col min="14086" max="14086" width="8.5703125" style="20" customWidth="1"/>
    <col min="14087" max="14089" width="7.7109375" style="20" customWidth="1"/>
    <col min="14090" max="14090" width="8.5703125" style="20" customWidth="1"/>
    <col min="14091" max="14091" width="7.7109375" style="20" customWidth="1"/>
    <col min="14092" max="14092" width="22.7109375" style="20" customWidth="1"/>
    <col min="14093" max="14333" width="9.140625" style="20"/>
    <col min="14334" max="14334" width="22.7109375" style="20" customWidth="1"/>
    <col min="14335" max="14335" width="7.7109375" style="20" customWidth="1"/>
    <col min="14336" max="14336" width="11.140625" style="20" customWidth="1"/>
    <col min="14337" max="14337" width="8.140625" style="20" bestFit="1" customWidth="1"/>
    <col min="14338" max="14338" width="9.7109375" style="20" customWidth="1"/>
    <col min="14339" max="14341" width="7.7109375" style="20" customWidth="1"/>
    <col min="14342" max="14342" width="8.5703125" style="20" customWidth="1"/>
    <col min="14343" max="14345" width="7.7109375" style="20" customWidth="1"/>
    <col min="14346" max="14346" width="8.5703125" style="20" customWidth="1"/>
    <col min="14347" max="14347" width="7.7109375" style="20" customWidth="1"/>
    <col min="14348" max="14348" width="22.7109375" style="20" customWidth="1"/>
    <col min="14349" max="14589" width="9.140625" style="20"/>
    <col min="14590" max="14590" width="22.7109375" style="20" customWidth="1"/>
    <col min="14591" max="14591" width="7.7109375" style="20" customWidth="1"/>
    <col min="14592" max="14592" width="11.140625" style="20" customWidth="1"/>
    <col min="14593" max="14593" width="8.140625" style="20" bestFit="1" customWidth="1"/>
    <col min="14594" max="14594" width="9.7109375" style="20" customWidth="1"/>
    <col min="14595" max="14597" width="7.7109375" style="20" customWidth="1"/>
    <col min="14598" max="14598" width="8.5703125" style="20" customWidth="1"/>
    <col min="14599" max="14601" width="7.7109375" style="20" customWidth="1"/>
    <col min="14602" max="14602" width="8.5703125" style="20" customWidth="1"/>
    <col min="14603" max="14603" width="7.7109375" style="20" customWidth="1"/>
    <col min="14604" max="14604" width="22.7109375" style="20" customWidth="1"/>
    <col min="14605" max="14845" width="9.140625" style="20"/>
    <col min="14846" max="14846" width="22.7109375" style="20" customWidth="1"/>
    <col min="14847" max="14847" width="7.7109375" style="20" customWidth="1"/>
    <col min="14848" max="14848" width="11.140625" style="20" customWidth="1"/>
    <col min="14849" max="14849" width="8.140625" style="20" bestFit="1" customWidth="1"/>
    <col min="14850" max="14850" width="9.7109375" style="20" customWidth="1"/>
    <col min="14851" max="14853" width="7.7109375" style="20" customWidth="1"/>
    <col min="14854" max="14854" width="8.5703125" style="20" customWidth="1"/>
    <col min="14855" max="14857" width="7.7109375" style="20" customWidth="1"/>
    <col min="14858" max="14858" width="8.5703125" style="20" customWidth="1"/>
    <col min="14859" max="14859" width="7.7109375" style="20" customWidth="1"/>
    <col min="14860" max="14860" width="22.7109375" style="20" customWidth="1"/>
    <col min="14861" max="15101" width="9.140625" style="20"/>
    <col min="15102" max="15102" width="22.7109375" style="20" customWidth="1"/>
    <col min="15103" max="15103" width="7.7109375" style="20" customWidth="1"/>
    <col min="15104" max="15104" width="11.140625" style="20" customWidth="1"/>
    <col min="15105" max="15105" width="8.140625" style="20" bestFit="1" customWidth="1"/>
    <col min="15106" max="15106" width="9.7109375" style="20" customWidth="1"/>
    <col min="15107" max="15109" width="7.7109375" style="20" customWidth="1"/>
    <col min="15110" max="15110" width="8.5703125" style="20" customWidth="1"/>
    <col min="15111" max="15113" width="7.7109375" style="20" customWidth="1"/>
    <col min="15114" max="15114" width="8.5703125" style="20" customWidth="1"/>
    <col min="15115" max="15115" width="7.7109375" style="20" customWidth="1"/>
    <col min="15116" max="15116" width="22.7109375" style="20" customWidth="1"/>
    <col min="15117" max="15357" width="9.140625" style="20"/>
    <col min="15358" max="15358" width="22.7109375" style="20" customWidth="1"/>
    <col min="15359" max="15359" width="7.7109375" style="20" customWidth="1"/>
    <col min="15360" max="15360" width="11.140625" style="20" customWidth="1"/>
    <col min="15361" max="15361" width="8.140625" style="20" bestFit="1" customWidth="1"/>
    <col min="15362" max="15362" width="9.7109375" style="20" customWidth="1"/>
    <col min="15363" max="15365" width="7.7109375" style="20" customWidth="1"/>
    <col min="15366" max="15366" width="8.5703125" style="20" customWidth="1"/>
    <col min="15367" max="15369" width="7.7109375" style="20" customWidth="1"/>
    <col min="15370" max="15370" width="8.5703125" style="20" customWidth="1"/>
    <col min="15371" max="15371" width="7.7109375" style="20" customWidth="1"/>
    <col min="15372" max="15372" width="22.7109375" style="20" customWidth="1"/>
    <col min="15373" max="15613" width="9.140625" style="20"/>
    <col min="15614" max="15614" width="22.7109375" style="20" customWidth="1"/>
    <col min="15615" max="15615" width="7.7109375" style="20" customWidth="1"/>
    <col min="15616" max="15616" width="11.140625" style="20" customWidth="1"/>
    <col min="15617" max="15617" width="8.140625" style="20" bestFit="1" customWidth="1"/>
    <col min="15618" max="15618" width="9.7109375" style="20" customWidth="1"/>
    <col min="15619" max="15621" width="7.7109375" style="20" customWidth="1"/>
    <col min="15622" max="15622" width="8.5703125" style="20" customWidth="1"/>
    <col min="15623" max="15625" width="7.7109375" style="20" customWidth="1"/>
    <col min="15626" max="15626" width="8.5703125" style="20" customWidth="1"/>
    <col min="15627" max="15627" width="7.7109375" style="20" customWidth="1"/>
    <col min="15628" max="15628" width="22.7109375" style="20" customWidth="1"/>
    <col min="15629" max="15869" width="9.140625" style="20"/>
    <col min="15870" max="15870" width="22.7109375" style="20" customWidth="1"/>
    <col min="15871" max="15871" width="7.7109375" style="20" customWidth="1"/>
    <col min="15872" max="15872" width="11.140625" style="20" customWidth="1"/>
    <col min="15873" max="15873" width="8.140625" style="20" bestFit="1" customWidth="1"/>
    <col min="15874" max="15874" width="9.7109375" style="20" customWidth="1"/>
    <col min="15875" max="15877" width="7.7109375" style="20" customWidth="1"/>
    <col min="15878" max="15878" width="8.5703125" style="20" customWidth="1"/>
    <col min="15879" max="15881" width="7.7109375" style="20" customWidth="1"/>
    <col min="15882" max="15882" width="8.5703125" style="20" customWidth="1"/>
    <col min="15883" max="15883" width="7.7109375" style="20" customWidth="1"/>
    <col min="15884" max="15884" width="22.7109375" style="20" customWidth="1"/>
    <col min="15885" max="16125" width="9.140625" style="20"/>
    <col min="16126" max="16126" width="22.7109375" style="20" customWidth="1"/>
    <col min="16127" max="16127" width="7.7109375" style="20" customWidth="1"/>
    <col min="16128" max="16128" width="11.140625" style="20" customWidth="1"/>
    <col min="16129" max="16129" width="8.140625" style="20" bestFit="1" customWidth="1"/>
    <col min="16130" max="16130" width="9.7109375" style="20" customWidth="1"/>
    <col min="16131" max="16133" width="7.7109375" style="20" customWidth="1"/>
    <col min="16134" max="16134" width="8.5703125" style="20" customWidth="1"/>
    <col min="16135" max="16137" width="7.7109375" style="20" customWidth="1"/>
    <col min="16138" max="16138" width="8.5703125" style="20" customWidth="1"/>
    <col min="16139" max="16139" width="7.7109375" style="20" customWidth="1"/>
    <col min="16140" max="16140" width="22.7109375" style="20" customWidth="1"/>
    <col min="16141" max="16384" width="9.140625" style="20"/>
  </cols>
  <sheetData>
    <row r="1" spans="1:16" s="2" customFormat="1" ht="20.100000000000001" customHeight="1">
      <c r="A1" s="1146" t="s">
        <v>666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6" s="2" customFormat="1" ht="20.100000000000001" customHeight="1">
      <c r="A2" s="1316" t="s">
        <v>925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  <c r="N2" s="1316"/>
      <c r="O2" s="1316"/>
    </row>
    <row r="3" spans="1:16" s="2" customFormat="1" ht="20.100000000000001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6" ht="20.25" customHeight="1">
      <c r="A4" s="664" t="s">
        <v>109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701" t="s">
        <v>110</v>
      </c>
      <c r="P4" s="19"/>
    </row>
    <row r="5" spans="1:16" s="2" customFormat="1" ht="21" customHeight="1" thickBot="1">
      <c r="A5" s="1256" t="s">
        <v>206</v>
      </c>
      <c r="B5" s="1300" t="s">
        <v>48</v>
      </c>
      <c r="C5" s="1301"/>
      <c r="D5" s="1301"/>
      <c r="E5" s="1301"/>
      <c r="F5" s="1321"/>
      <c r="G5" s="1263" t="s">
        <v>926</v>
      </c>
      <c r="H5" s="1263"/>
      <c r="I5" s="1263"/>
      <c r="J5" s="1263"/>
      <c r="K5" s="1263" t="s">
        <v>565</v>
      </c>
      <c r="L5" s="1263"/>
      <c r="M5" s="1263"/>
      <c r="N5" s="1263"/>
      <c r="O5" s="1256" t="s">
        <v>399</v>
      </c>
    </row>
    <row r="6" spans="1:16" s="2" customFormat="1" ht="36.75" customHeight="1" thickTop="1">
      <c r="A6" s="1257"/>
      <c r="B6" s="232" t="s">
        <v>50</v>
      </c>
      <c r="C6" s="153" t="s">
        <v>1070</v>
      </c>
      <c r="D6" s="232" t="s">
        <v>1062</v>
      </c>
      <c r="E6" s="111" t="s">
        <v>1072</v>
      </c>
      <c r="F6" s="140" t="s">
        <v>47</v>
      </c>
      <c r="G6" s="140" t="s">
        <v>51</v>
      </c>
      <c r="H6" s="232" t="s">
        <v>46</v>
      </c>
      <c r="I6" s="140" t="s">
        <v>1062</v>
      </c>
      <c r="J6" s="140" t="s">
        <v>497</v>
      </c>
      <c r="K6" s="140" t="s">
        <v>51</v>
      </c>
      <c r="L6" s="232" t="s">
        <v>46</v>
      </c>
      <c r="M6" s="140" t="s">
        <v>1062</v>
      </c>
      <c r="N6" s="140" t="s">
        <v>497</v>
      </c>
      <c r="O6" s="1257"/>
    </row>
    <row r="7" spans="1:16" s="2" customFormat="1" ht="23.25" customHeight="1" thickBot="1">
      <c r="A7" s="386" t="s">
        <v>208</v>
      </c>
      <c r="B7" s="243">
        <f>F7+D7</f>
        <v>53</v>
      </c>
      <c r="C7" s="251">
        <f>D7/B7*100</f>
        <v>47.169811320754718</v>
      </c>
      <c r="D7" s="243">
        <f>M7+I7</f>
        <v>25</v>
      </c>
      <c r="E7" s="251">
        <f>F7/B7*100</f>
        <v>52.830188679245282</v>
      </c>
      <c r="F7" s="243">
        <f>N7+J7</f>
        <v>28</v>
      </c>
      <c r="G7" s="252">
        <f>H7/B7*100</f>
        <v>1.8867924528301887</v>
      </c>
      <c r="H7" s="253">
        <f>J7+I7</f>
        <v>1</v>
      </c>
      <c r="I7" s="167">
        <v>1</v>
      </c>
      <c r="J7" s="167">
        <v>0</v>
      </c>
      <c r="K7" s="254">
        <f>L7/B7*100</f>
        <v>98.113207547169807</v>
      </c>
      <c r="L7" s="253">
        <f>N7+M7</f>
        <v>52</v>
      </c>
      <c r="M7" s="167">
        <v>24</v>
      </c>
      <c r="N7" s="167">
        <v>28</v>
      </c>
      <c r="O7" s="156" t="s">
        <v>209</v>
      </c>
    </row>
    <row r="8" spans="1:16" s="2" customFormat="1" ht="23.25" customHeight="1" thickTop="1" thickBot="1">
      <c r="A8" s="385" t="s">
        <v>210</v>
      </c>
      <c r="B8" s="1045">
        <f t="shared" ref="B8:B25" si="0">F8+D8</f>
        <v>4</v>
      </c>
      <c r="C8" s="1046">
        <f t="shared" ref="C8:C26" si="1">D8/B8*100</f>
        <v>50</v>
      </c>
      <c r="D8" s="1045">
        <f t="shared" ref="D8:D25" si="2">M8+I8</f>
        <v>2</v>
      </c>
      <c r="E8" s="1046">
        <f t="shared" ref="E8:E26" si="3">F8/B8*100</f>
        <v>50</v>
      </c>
      <c r="F8" s="1045">
        <f t="shared" ref="F8:F25" si="4">N8+J8</f>
        <v>2</v>
      </c>
      <c r="G8" s="1047">
        <f t="shared" ref="G8:G25" si="5">H8/B8*100</f>
        <v>25</v>
      </c>
      <c r="H8" s="1048">
        <f t="shared" ref="H8:H24" si="6">J8+I8</f>
        <v>1</v>
      </c>
      <c r="I8" s="168">
        <v>0</v>
      </c>
      <c r="J8" s="168">
        <v>1</v>
      </c>
      <c r="K8" s="1049">
        <f t="shared" ref="K8:K25" si="7">L8/B8*100</f>
        <v>75</v>
      </c>
      <c r="L8" s="1048">
        <f t="shared" ref="L8:L25" si="8">N8+M8</f>
        <v>3</v>
      </c>
      <c r="M8" s="168">
        <v>2</v>
      </c>
      <c r="N8" s="168">
        <v>1</v>
      </c>
      <c r="O8" s="155" t="s">
        <v>211</v>
      </c>
    </row>
    <row r="9" spans="1:16" s="2" customFormat="1" ht="23.25" customHeight="1" thickTop="1" thickBot="1">
      <c r="A9" s="387" t="s">
        <v>212</v>
      </c>
      <c r="B9" s="243">
        <f t="shared" si="0"/>
        <v>5</v>
      </c>
      <c r="C9" s="251">
        <f t="shared" si="1"/>
        <v>60</v>
      </c>
      <c r="D9" s="243">
        <f t="shared" si="2"/>
        <v>3</v>
      </c>
      <c r="E9" s="251">
        <f t="shared" si="3"/>
        <v>40</v>
      </c>
      <c r="F9" s="243">
        <f t="shared" si="4"/>
        <v>2</v>
      </c>
      <c r="G9" s="252">
        <f t="shared" si="5"/>
        <v>20</v>
      </c>
      <c r="H9" s="253">
        <f t="shared" si="6"/>
        <v>1</v>
      </c>
      <c r="I9" s="169">
        <v>1</v>
      </c>
      <c r="J9" s="169">
        <v>0</v>
      </c>
      <c r="K9" s="254">
        <f t="shared" si="7"/>
        <v>80</v>
      </c>
      <c r="L9" s="253">
        <f t="shared" si="8"/>
        <v>4</v>
      </c>
      <c r="M9" s="169">
        <v>2</v>
      </c>
      <c r="N9" s="169">
        <v>2</v>
      </c>
      <c r="O9" s="154" t="s">
        <v>213</v>
      </c>
    </row>
    <row r="10" spans="1:16" s="2" customFormat="1" ht="23.25" customHeight="1" thickTop="1" thickBot="1">
      <c r="A10" s="385" t="s">
        <v>214</v>
      </c>
      <c r="B10" s="1045">
        <f t="shared" si="0"/>
        <v>9</v>
      </c>
      <c r="C10" s="1046">
        <f t="shared" si="1"/>
        <v>11.111111111111111</v>
      </c>
      <c r="D10" s="1045">
        <f t="shared" si="2"/>
        <v>1</v>
      </c>
      <c r="E10" s="1046">
        <f t="shared" si="3"/>
        <v>88.888888888888886</v>
      </c>
      <c r="F10" s="1045">
        <f t="shared" si="4"/>
        <v>8</v>
      </c>
      <c r="G10" s="1047">
        <f t="shared" si="5"/>
        <v>33.333333333333329</v>
      </c>
      <c r="H10" s="1048">
        <f t="shared" si="6"/>
        <v>3</v>
      </c>
      <c r="I10" s="168">
        <v>0</v>
      </c>
      <c r="J10" s="168">
        <v>3</v>
      </c>
      <c r="K10" s="1049">
        <f t="shared" si="7"/>
        <v>66.666666666666657</v>
      </c>
      <c r="L10" s="1048">
        <f t="shared" si="8"/>
        <v>6</v>
      </c>
      <c r="M10" s="168">
        <v>1</v>
      </c>
      <c r="N10" s="168">
        <v>5</v>
      </c>
      <c r="O10" s="155" t="s">
        <v>215</v>
      </c>
    </row>
    <row r="11" spans="1:16" s="2" customFormat="1" ht="23.25" customHeight="1" thickTop="1" thickBot="1">
      <c r="A11" s="387" t="s">
        <v>95</v>
      </c>
      <c r="B11" s="243">
        <f t="shared" si="0"/>
        <v>17</v>
      </c>
      <c r="C11" s="251">
        <f t="shared" si="1"/>
        <v>23.52941176470588</v>
      </c>
      <c r="D11" s="243">
        <f t="shared" si="2"/>
        <v>4</v>
      </c>
      <c r="E11" s="251">
        <f t="shared" si="3"/>
        <v>76.470588235294116</v>
      </c>
      <c r="F11" s="243">
        <f t="shared" si="4"/>
        <v>13</v>
      </c>
      <c r="G11" s="252">
        <f t="shared" si="5"/>
        <v>11.76470588235294</v>
      </c>
      <c r="H11" s="253">
        <f t="shared" si="6"/>
        <v>2</v>
      </c>
      <c r="I11" s="169">
        <v>0</v>
      </c>
      <c r="J11" s="169">
        <v>2</v>
      </c>
      <c r="K11" s="254">
        <f t="shared" si="7"/>
        <v>88.235294117647058</v>
      </c>
      <c r="L11" s="253">
        <f t="shared" si="8"/>
        <v>15</v>
      </c>
      <c r="M11" s="169">
        <v>4</v>
      </c>
      <c r="N11" s="169">
        <v>11</v>
      </c>
      <c r="O11" s="154" t="s">
        <v>216</v>
      </c>
    </row>
    <row r="12" spans="1:16" s="2" customFormat="1" ht="23.25" customHeight="1" thickTop="1" thickBot="1">
      <c r="A12" s="385" t="s">
        <v>97</v>
      </c>
      <c r="B12" s="1045">
        <f t="shared" si="0"/>
        <v>27</v>
      </c>
      <c r="C12" s="1046">
        <f t="shared" si="1"/>
        <v>14.814814814814813</v>
      </c>
      <c r="D12" s="1045">
        <f t="shared" si="2"/>
        <v>4</v>
      </c>
      <c r="E12" s="1046">
        <f t="shared" si="3"/>
        <v>85.18518518518519</v>
      </c>
      <c r="F12" s="1045">
        <f t="shared" si="4"/>
        <v>23</v>
      </c>
      <c r="G12" s="1047">
        <f t="shared" si="5"/>
        <v>40.74074074074074</v>
      </c>
      <c r="H12" s="1048">
        <f t="shared" si="6"/>
        <v>11</v>
      </c>
      <c r="I12" s="168">
        <v>0</v>
      </c>
      <c r="J12" s="168">
        <v>11</v>
      </c>
      <c r="K12" s="1049">
        <f t="shared" si="7"/>
        <v>59.259259259259252</v>
      </c>
      <c r="L12" s="1048">
        <f t="shared" si="8"/>
        <v>16</v>
      </c>
      <c r="M12" s="168">
        <v>4</v>
      </c>
      <c r="N12" s="168">
        <v>12</v>
      </c>
      <c r="O12" s="155" t="s">
        <v>217</v>
      </c>
    </row>
    <row r="13" spans="1:16" s="2" customFormat="1" ht="23.25" customHeight="1" thickTop="1" thickBot="1">
      <c r="A13" s="387" t="s">
        <v>99</v>
      </c>
      <c r="B13" s="243">
        <f t="shared" si="0"/>
        <v>17</v>
      </c>
      <c r="C13" s="251">
        <f t="shared" si="1"/>
        <v>11.76470588235294</v>
      </c>
      <c r="D13" s="243">
        <f t="shared" si="2"/>
        <v>2</v>
      </c>
      <c r="E13" s="251">
        <f t="shared" si="3"/>
        <v>88.235294117647058</v>
      </c>
      <c r="F13" s="243">
        <f t="shared" si="4"/>
        <v>15</v>
      </c>
      <c r="G13" s="252">
        <f t="shared" si="5"/>
        <v>35.294117647058826</v>
      </c>
      <c r="H13" s="253">
        <f t="shared" si="6"/>
        <v>6</v>
      </c>
      <c r="I13" s="169">
        <v>0</v>
      </c>
      <c r="J13" s="169">
        <v>6</v>
      </c>
      <c r="K13" s="254">
        <f t="shared" si="7"/>
        <v>64.705882352941174</v>
      </c>
      <c r="L13" s="253">
        <f t="shared" si="8"/>
        <v>11</v>
      </c>
      <c r="M13" s="169">
        <v>2</v>
      </c>
      <c r="N13" s="169">
        <v>9</v>
      </c>
      <c r="O13" s="154" t="s">
        <v>218</v>
      </c>
    </row>
    <row r="14" spans="1:16" s="2" customFormat="1" ht="23.25" customHeight="1" thickTop="1" thickBot="1">
      <c r="A14" s="385" t="s">
        <v>101</v>
      </c>
      <c r="B14" s="1045">
        <f t="shared" si="0"/>
        <v>14</v>
      </c>
      <c r="C14" s="1046">
        <f t="shared" si="1"/>
        <v>28.571428571428569</v>
      </c>
      <c r="D14" s="1045">
        <f t="shared" si="2"/>
        <v>4</v>
      </c>
      <c r="E14" s="1046">
        <f t="shared" si="3"/>
        <v>71.428571428571431</v>
      </c>
      <c r="F14" s="1045">
        <f t="shared" si="4"/>
        <v>10</v>
      </c>
      <c r="G14" s="1047">
        <f t="shared" si="5"/>
        <v>28.571428571428569</v>
      </c>
      <c r="H14" s="1048">
        <f t="shared" si="6"/>
        <v>4</v>
      </c>
      <c r="I14" s="168">
        <v>1</v>
      </c>
      <c r="J14" s="168">
        <v>3</v>
      </c>
      <c r="K14" s="1049">
        <f t="shared" si="7"/>
        <v>71.428571428571431</v>
      </c>
      <c r="L14" s="1048">
        <f t="shared" si="8"/>
        <v>10</v>
      </c>
      <c r="M14" s="168">
        <v>3</v>
      </c>
      <c r="N14" s="168">
        <v>7</v>
      </c>
      <c r="O14" s="155" t="s">
        <v>219</v>
      </c>
    </row>
    <row r="15" spans="1:16" s="2" customFormat="1" ht="23.25" customHeight="1" thickTop="1" thickBot="1">
      <c r="A15" s="387" t="s">
        <v>103</v>
      </c>
      <c r="B15" s="243">
        <f t="shared" si="0"/>
        <v>19</v>
      </c>
      <c r="C15" s="251">
        <f t="shared" si="1"/>
        <v>42.105263157894733</v>
      </c>
      <c r="D15" s="243">
        <f t="shared" si="2"/>
        <v>8</v>
      </c>
      <c r="E15" s="251">
        <f t="shared" si="3"/>
        <v>57.894736842105267</v>
      </c>
      <c r="F15" s="243">
        <f t="shared" si="4"/>
        <v>11</v>
      </c>
      <c r="G15" s="252">
        <f t="shared" si="5"/>
        <v>21.052631578947366</v>
      </c>
      <c r="H15" s="253">
        <f t="shared" si="6"/>
        <v>4</v>
      </c>
      <c r="I15" s="169">
        <v>1</v>
      </c>
      <c r="J15" s="169">
        <v>3</v>
      </c>
      <c r="K15" s="254">
        <f t="shared" si="7"/>
        <v>78.94736842105263</v>
      </c>
      <c r="L15" s="253">
        <f t="shared" si="8"/>
        <v>15</v>
      </c>
      <c r="M15" s="169">
        <v>7</v>
      </c>
      <c r="N15" s="169">
        <v>8</v>
      </c>
      <c r="O15" s="154" t="s">
        <v>220</v>
      </c>
    </row>
    <row r="16" spans="1:16" s="2" customFormat="1" ht="23.25" customHeight="1" thickTop="1" thickBot="1">
      <c r="A16" s="385" t="s">
        <v>105</v>
      </c>
      <c r="B16" s="1045">
        <f t="shared" si="0"/>
        <v>14</v>
      </c>
      <c r="C16" s="1046">
        <f t="shared" si="1"/>
        <v>28.571428571428569</v>
      </c>
      <c r="D16" s="1045">
        <f t="shared" si="2"/>
        <v>4</v>
      </c>
      <c r="E16" s="1046">
        <f t="shared" si="3"/>
        <v>71.428571428571431</v>
      </c>
      <c r="F16" s="1045">
        <f t="shared" si="4"/>
        <v>10</v>
      </c>
      <c r="G16" s="1047">
        <f t="shared" si="5"/>
        <v>28.571428571428569</v>
      </c>
      <c r="H16" s="1048">
        <f t="shared" si="6"/>
        <v>4</v>
      </c>
      <c r="I16" s="168">
        <v>1</v>
      </c>
      <c r="J16" s="168">
        <v>3</v>
      </c>
      <c r="K16" s="1049">
        <f t="shared" si="7"/>
        <v>71.428571428571431</v>
      </c>
      <c r="L16" s="1048">
        <f t="shared" si="8"/>
        <v>10</v>
      </c>
      <c r="M16" s="168">
        <v>3</v>
      </c>
      <c r="N16" s="168">
        <v>7</v>
      </c>
      <c r="O16" s="155" t="s">
        <v>221</v>
      </c>
    </row>
    <row r="17" spans="1:15" s="2" customFormat="1" ht="23.25" customHeight="1" thickTop="1" thickBot="1">
      <c r="A17" s="387" t="s">
        <v>222</v>
      </c>
      <c r="B17" s="243">
        <f t="shared" si="0"/>
        <v>18</v>
      </c>
      <c r="C17" s="251">
        <f t="shared" si="1"/>
        <v>27.777777777777779</v>
      </c>
      <c r="D17" s="243">
        <f t="shared" si="2"/>
        <v>5</v>
      </c>
      <c r="E17" s="251">
        <f t="shared" si="3"/>
        <v>72.222222222222214</v>
      </c>
      <c r="F17" s="243">
        <f t="shared" si="4"/>
        <v>13</v>
      </c>
      <c r="G17" s="252">
        <f t="shared" si="5"/>
        <v>27.777777777777779</v>
      </c>
      <c r="H17" s="253">
        <f t="shared" si="6"/>
        <v>5</v>
      </c>
      <c r="I17" s="169">
        <v>2</v>
      </c>
      <c r="J17" s="169">
        <v>3</v>
      </c>
      <c r="K17" s="254">
        <f t="shared" si="7"/>
        <v>72.222222222222214</v>
      </c>
      <c r="L17" s="253">
        <f t="shared" si="8"/>
        <v>13</v>
      </c>
      <c r="M17" s="169">
        <v>3</v>
      </c>
      <c r="N17" s="169">
        <v>10</v>
      </c>
      <c r="O17" s="154" t="s">
        <v>223</v>
      </c>
    </row>
    <row r="18" spans="1:15" s="2" customFormat="1" ht="23.25" customHeight="1" thickTop="1" thickBot="1">
      <c r="A18" s="385" t="s">
        <v>224</v>
      </c>
      <c r="B18" s="1045">
        <f t="shared" si="0"/>
        <v>34</v>
      </c>
      <c r="C18" s="1046">
        <f t="shared" si="1"/>
        <v>38.235294117647058</v>
      </c>
      <c r="D18" s="1045">
        <f t="shared" si="2"/>
        <v>13</v>
      </c>
      <c r="E18" s="1046">
        <f t="shared" si="3"/>
        <v>61.764705882352942</v>
      </c>
      <c r="F18" s="1045">
        <f t="shared" si="4"/>
        <v>21</v>
      </c>
      <c r="G18" s="1047">
        <f t="shared" si="5"/>
        <v>32.352941176470587</v>
      </c>
      <c r="H18" s="1048">
        <f t="shared" si="6"/>
        <v>11</v>
      </c>
      <c r="I18" s="168">
        <v>4</v>
      </c>
      <c r="J18" s="168">
        <v>7</v>
      </c>
      <c r="K18" s="1049">
        <f t="shared" si="7"/>
        <v>67.64705882352942</v>
      </c>
      <c r="L18" s="1048">
        <f t="shared" si="8"/>
        <v>23</v>
      </c>
      <c r="M18" s="168">
        <v>9</v>
      </c>
      <c r="N18" s="168">
        <v>14</v>
      </c>
      <c r="O18" s="155" t="s">
        <v>225</v>
      </c>
    </row>
    <row r="19" spans="1:15" s="2" customFormat="1" ht="23.25" customHeight="1" thickTop="1" thickBot="1">
      <c r="A19" s="387" t="s">
        <v>226</v>
      </c>
      <c r="B19" s="243">
        <f t="shared" si="0"/>
        <v>53</v>
      </c>
      <c r="C19" s="251">
        <f t="shared" si="1"/>
        <v>30.188679245283019</v>
      </c>
      <c r="D19" s="243">
        <f t="shared" si="2"/>
        <v>16</v>
      </c>
      <c r="E19" s="251">
        <f t="shared" si="3"/>
        <v>69.811320754716974</v>
      </c>
      <c r="F19" s="243">
        <f t="shared" si="4"/>
        <v>37</v>
      </c>
      <c r="G19" s="252">
        <f t="shared" si="5"/>
        <v>24.528301886792452</v>
      </c>
      <c r="H19" s="253">
        <f t="shared" si="6"/>
        <v>13</v>
      </c>
      <c r="I19" s="169">
        <v>4</v>
      </c>
      <c r="J19" s="169">
        <v>9</v>
      </c>
      <c r="K19" s="254">
        <f t="shared" si="7"/>
        <v>75.471698113207552</v>
      </c>
      <c r="L19" s="253">
        <f t="shared" si="8"/>
        <v>40</v>
      </c>
      <c r="M19" s="169">
        <v>12</v>
      </c>
      <c r="N19" s="169">
        <v>28</v>
      </c>
      <c r="O19" s="154" t="s">
        <v>227</v>
      </c>
    </row>
    <row r="20" spans="1:15" s="2" customFormat="1" ht="23.25" customHeight="1" thickTop="1" thickBot="1">
      <c r="A20" s="385" t="s">
        <v>228</v>
      </c>
      <c r="B20" s="1045">
        <f t="shared" si="0"/>
        <v>66</v>
      </c>
      <c r="C20" s="1046">
        <f t="shared" si="1"/>
        <v>42.424242424242422</v>
      </c>
      <c r="D20" s="1045">
        <f t="shared" si="2"/>
        <v>28</v>
      </c>
      <c r="E20" s="1046">
        <f t="shared" si="3"/>
        <v>57.575757575757578</v>
      </c>
      <c r="F20" s="1045">
        <f t="shared" si="4"/>
        <v>38</v>
      </c>
      <c r="G20" s="1047">
        <f t="shared" si="5"/>
        <v>24.242424242424242</v>
      </c>
      <c r="H20" s="1048">
        <f t="shared" si="6"/>
        <v>16</v>
      </c>
      <c r="I20" s="168">
        <v>4</v>
      </c>
      <c r="J20" s="168">
        <v>12</v>
      </c>
      <c r="K20" s="1049">
        <f t="shared" si="7"/>
        <v>75.757575757575751</v>
      </c>
      <c r="L20" s="1048">
        <f t="shared" si="8"/>
        <v>50</v>
      </c>
      <c r="M20" s="168">
        <v>24</v>
      </c>
      <c r="N20" s="168">
        <v>26</v>
      </c>
      <c r="O20" s="155" t="s">
        <v>229</v>
      </c>
    </row>
    <row r="21" spans="1:15" s="2" customFormat="1" ht="23.25" customHeight="1" thickTop="1" thickBot="1">
      <c r="A21" s="387" t="s">
        <v>230</v>
      </c>
      <c r="B21" s="243">
        <f t="shared" si="0"/>
        <v>57</v>
      </c>
      <c r="C21" s="251">
        <f t="shared" si="1"/>
        <v>35.087719298245609</v>
      </c>
      <c r="D21" s="243">
        <f t="shared" si="2"/>
        <v>20</v>
      </c>
      <c r="E21" s="251">
        <f t="shared" si="3"/>
        <v>64.912280701754383</v>
      </c>
      <c r="F21" s="243">
        <f t="shared" si="4"/>
        <v>37</v>
      </c>
      <c r="G21" s="252">
        <f t="shared" si="5"/>
        <v>26.315789473684209</v>
      </c>
      <c r="H21" s="253">
        <f t="shared" si="6"/>
        <v>15</v>
      </c>
      <c r="I21" s="169">
        <v>3</v>
      </c>
      <c r="J21" s="169">
        <v>12</v>
      </c>
      <c r="K21" s="254">
        <f t="shared" si="7"/>
        <v>73.68421052631578</v>
      </c>
      <c r="L21" s="253">
        <f t="shared" si="8"/>
        <v>42</v>
      </c>
      <c r="M21" s="169">
        <v>17</v>
      </c>
      <c r="N21" s="169">
        <v>25</v>
      </c>
      <c r="O21" s="154" t="s">
        <v>231</v>
      </c>
    </row>
    <row r="22" spans="1:15" s="2" customFormat="1" ht="23.25" customHeight="1" thickTop="1" thickBot="1">
      <c r="A22" s="385" t="s">
        <v>232</v>
      </c>
      <c r="B22" s="1045">
        <f t="shared" si="0"/>
        <v>61</v>
      </c>
      <c r="C22" s="1046">
        <f t="shared" si="1"/>
        <v>50.819672131147541</v>
      </c>
      <c r="D22" s="1045">
        <f t="shared" si="2"/>
        <v>31</v>
      </c>
      <c r="E22" s="1046">
        <f t="shared" si="3"/>
        <v>49.180327868852459</v>
      </c>
      <c r="F22" s="1045">
        <f t="shared" si="4"/>
        <v>30</v>
      </c>
      <c r="G22" s="1047">
        <f t="shared" si="5"/>
        <v>22.950819672131146</v>
      </c>
      <c r="H22" s="1048">
        <f t="shared" si="6"/>
        <v>14</v>
      </c>
      <c r="I22" s="168">
        <v>8</v>
      </c>
      <c r="J22" s="168">
        <v>6</v>
      </c>
      <c r="K22" s="1049">
        <f t="shared" si="7"/>
        <v>77.049180327868854</v>
      </c>
      <c r="L22" s="1048">
        <f t="shared" si="8"/>
        <v>47</v>
      </c>
      <c r="M22" s="168">
        <v>23</v>
      </c>
      <c r="N22" s="168">
        <v>24</v>
      </c>
      <c r="O22" s="155" t="s">
        <v>233</v>
      </c>
    </row>
    <row r="23" spans="1:15" s="2" customFormat="1" ht="23.25" customHeight="1" thickTop="1" thickBot="1">
      <c r="A23" s="387" t="s">
        <v>234</v>
      </c>
      <c r="B23" s="243">
        <f t="shared" si="0"/>
        <v>67</v>
      </c>
      <c r="C23" s="251">
        <f t="shared" si="1"/>
        <v>40.298507462686565</v>
      </c>
      <c r="D23" s="243">
        <f t="shared" si="2"/>
        <v>27</v>
      </c>
      <c r="E23" s="251">
        <f t="shared" si="3"/>
        <v>59.701492537313428</v>
      </c>
      <c r="F23" s="243">
        <f t="shared" si="4"/>
        <v>40</v>
      </c>
      <c r="G23" s="252">
        <f t="shared" si="5"/>
        <v>11.940298507462686</v>
      </c>
      <c r="H23" s="253">
        <f t="shared" si="6"/>
        <v>8</v>
      </c>
      <c r="I23" s="169">
        <v>3</v>
      </c>
      <c r="J23" s="169">
        <v>5</v>
      </c>
      <c r="K23" s="254">
        <f t="shared" si="7"/>
        <v>88.059701492537314</v>
      </c>
      <c r="L23" s="253">
        <f t="shared" si="8"/>
        <v>59</v>
      </c>
      <c r="M23" s="169">
        <v>24</v>
      </c>
      <c r="N23" s="169">
        <v>35</v>
      </c>
      <c r="O23" s="154" t="s">
        <v>235</v>
      </c>
    </row>
    <row r="24" spans="1:15" s="2" customFormat="1" ht="23.25" customHeight="1" thickTop="1" thickBot="1">
      <c r="A24" s="385" t="s">
        <v>391</v>
      </c>
      <c r="B24" s="1045">
        <f t="shared" si="0"/>
        <v>92</v>
      </c>
      <c r="C24" s="1046">
        <f t="shared" si="1"/>
        <v>43.478260869565219</v>
      </c>
      <c r="D24" s="1045">
        <f t="shared" si="2"/>
        <v>40</v>
      </c>
      <c r="E24" s="1046">
        <f t="shared" si="3"/>
        <v>56.521739130434781</v>
      </c>
      <c r="F24" s="1045">
        <f t="shared" si="4"/>
        <v>52</v>
      </c>
      <c r="G24" s="1047">
        <f t="shared" si="5"/>
        <v>14.130434782608695</v>
      </c>
      <c r="H24" s="1048">
        <f t="shared" si="6"/>
        <v>13</v>
      </c>
      <c r="I24" s="168">
        <v>5</v>
      </c>
      <c r="J24" s="168">
        <v>8</v>
      </c>
      <c r="K24" s="1049">
        <f t="shared" si="7"/>
        <v>85.869565217391312</v>
      </c>
      <c r="L24" s="1048">
        <f t="shared" si="8"/>
        <v>79</v>
      </c>
      <c r="M24" s="168">
        <v>35</v>
      </c>
      <c r="N24" s="168">
        <v>44</v>
      </c>
      <c r="O24" s="155" t="s">
        <v>392</v>
      </c>
    </row>
    <row r="25" spans="1:15" s="2" customFormat="1" ht="23.25" customHeight="1" thickTop="1">
      <c r="A25" s="388" t="s">
        <v>400</v>
      </c>
      <c r="B25" s="1051">
        <f t="shared" si="0"/>
        <v>68</v>
      </c>
      <c r="C25" s="1052">
        <f t="shared" si="1"/>
        <v>38.235294117647058</v>
      </c>
      <c r="D25" s="1051">
        <f t="shared" si="2"/>
        <v>26</v>
      </c>
      <c r="E25" s="1052">
        <f t="shared" si="3"/>
        <v>61.764705882352942</v>
      </c>
      <c r="F25" s="1051">
        <f t="shared" si="4"/>
        <v>42</v>
      </c>
      <c r="G25" s="1053">
        <f t="shared" si="5"/>
        <v>8.8235294117647065</v>
      </c>
      <c r="H25" s="1054">
        <f>J25+I25</f>
        <v>6</v>
      </c>
      <c r="I25" s="1055">
        <v>2</v>
      </c>
      <c r="J25" s="1055">
        <v>4</v>
      </c>
      <c r="K25" s="1056">
        <f t="shared" si="7"/>
        <v>91.17647058823529</v>
      </c>
      <c r="L25" s="1054">
        <f t="shared" si="8"/>
        <v>62</v>
      </c>
      <c r="M25" s="1055">
        <v>24</v>
      </c>
      <c r="N25" s="170">
        <v>38</v>
      </c>
      <c r="O25" s="157" t="s">
        <v>401</v>
      </c>
    </row>
    <row r="26" spans="1:15" s="40" customFormat="1" ht="29.25" customHeight="1">
      <c r="A26" s="382" t="s">
        <v>66</v>
      </c>
      <c r="B26" s="247">
        <f t="shared" ref="B26:M26" si="9">SUM(B7:B25)</f>
        <v>695</v>
      </c>
      <c r="C26" s="1060">
        <f t="shared" si="1"/>
        <v>37.841726618705032</v>
      </c>
      <c r="D26" s="247">
        <f t="shared" si="9"/>
        <v>263</v>
      </c>
      <c r="E26" s="1060">
        <f t="shared" si="3"/>
        <v>62.158273381294961</v>
      </c>
      <c r="F26" s="247">
        <f t="shared" si="9"/>
        <v>432</v>
      </c>
      <c r="G26" s="1061">
        <f>H26/B26*100</f>
        <v>19.85611510791367</v>
      </c>
      <c r="H26" s="247">
        <f t="shared" si="9"/>
        <v>138</v>
      </c>
      <c r="I26" s="247">
        <f t="shared" si="9"/>
        <v>40</v>
      </c>
      <c r="J26" s="1050">
        <f t="shared" si="9"/>
        <v>98</v>
      </c>
      <c r="K26" s="1062">
        <f>L26/B26*100</f>
        <v>80.143884892086319</v>
      </c>
      <c r="L26" s="1050">
        <f t="shared" si="9"/>
        <v>557</v>
      </c>
      <c r="M26" s="1050">
        <f t="shared" si="9"/>
        <v>223</v>
      </c>
      <c r="N26" s="247">
        <f>SUM(N7:N25)</f>
        <v>334</v>
      </c>
      <c r="O26" s="121" t="s">
        <v>67</v>
      </c>
    </row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O25"/>
  <sheetViews>
    <sheetView view="pageBreakPreview" zoomScaleNormal="100" zoomScaleSheetLayoutView="100" workbookViewId="0">
      <selection activeCell="B6" sqref="B6"/>
    </sheetView>
  </sheetViews>
  <sheetFormatPr defaultRowHeight="15.75"/>
  <cols>
    <col min="1" max="1" width="30.7109375" style="3" customWidth="1"/>
    <col min="2" max="4" width="10.5703125" style="3" customWidth="1"/>
    <col min="5" max="5" width="30.7109375" style="3" customWidth="1"/>
    <col min="6" max="256" width="9.140625" style="20"/>
    <col min="257" max="257" width="40.7109375" style="20" customWidth="1"/>
    <col min="258" max="260" width="20.7109375" style="20" customWidth="1"/>
    <col min="261" max="261" width="40.7109375" style="20" customWidth="1"/>
    <col min="262" max="512" width="9.140625" style="20"/>
    <col min="513" max="513" width="40.7109375" style="20" customWidth="1"/>
    <col min="514" max="516" width="20.7109375" style="20" customWidth="1"/>
    <col min="517" max="517" width="40.7109375" style="20" customWidth="1"/>
    <col min="518" max="768" width="9.140625" style="20"/>
    <col min="769" max="769" width="40.7109375" style="20" customWidth="1"/>
    <col min="770" max="772" width="20.7109375" style="20" customWidth="1"/>
    <col min="773" max="773" width="40.7109375" style="20" customWidth="1"/>
    <col min="774" max="1024" width="9.140625" style="20"/>
    <col min="1025" max="1025" width="40.7109375" style="20" customWidth="1"/>
    <col min="1026" max="1028" width="20.7109375" style="20" customWidth="1"/>
    <col min="1029" max="1029" width="40.7109375" style="20" customWidth="1"/>
    <col min="1030" max="1280" width="9.140625" style="20"/>
    <col min="1281" max="1281" width="40.7109375" style="20" customWidth="1"/>
    <col min="1282" max="1284" width="20.7109375" style="20" customWidth="1"/>
    <col min="1285" max="1285" width="40.7109375" style="20" customWidth="1"/>
    <col min="1286" max="1536" width="9.140625" style="20"/>
    <col min="1537" max="1537" width="40.7109375" style="20" customWidth="1"/>
    <col min="1538" max="1540" width="20.7109375" style="20" customWidth="1"/>
    <col min="1541" max="1541" width="40.7109375" style="20" customWidth="1"/>
    <col min="1542" max="1792" width="9.140625" style="20"/>
    <col min="1793" max="1793" width="40.7109375" style="20" customWidth="1"/>
    <col min="1794" max="1796" width="20.7109375" style="20" customWidth="1"/>
    <col min="1797" max="1797" width="40.7109375" style="20" customWidth="1"/>
    <col min="1798" max="2048" width="9.140625" style="20"/>
    <col min="2049" max="2049" width="40.7109375" style="20" customWidth="1"/>
    <col min="2050" max="2052" width="20.7109375" style="20" customWidth="1"/>
    <col min="2053" max="2053" width="40.7109375" style="20" customWidth="1"/>
    <col min="2054" max="2304" width="9.140625" style="20"/>
    <col min="2305" max="2305" width="40.7109375" style="20" customWidth="1"/>
    <col min="2306" max="2308" width="20.7109375" style="20" customWidth="1"/>
    <col min="2309" max="2309" width="40.7109375" style="20" customWidth="1"/>
    <col min="2310" max="2560" width="9.140625" style="20"/>
    <col min="2561" max="2561" width="40.7109375" style="20" customWidth="1"/>
    <col min="2562" max="2564" width="20.7109375" style="20" customWidth="1"/>
    <col min="2565" max="2565" width="40.7109375" style="20" customWidth="1"/>
    <col min="2566" max="2816" width="9.140625" style="20"/>
    <col min="2817" max="2817" width="40.7109375" style="20" customWidth="1"/>
    <col min="2818" max="2820" width="20.7109375" style="20" customWidth="1"/>
    <col min="2821" max="2821" width="40.7109375" style="20" customWidth="1"/>
    <col min="2822" max="3072" width="9.140625" style="20"/>
    <col min="3073" max="3073" width="40.7109375" style="20" customWidth="1"/>
    <col min="3074" max="3076" width="20.7109375" style="20" customWidth="1"/>
    <col min="3077" max="3077" width="40.7109375" style="20" customWidth="1"/>
    <col min="3078" max="3328" width="9.140625" style="20"/>
    <col min="3329" max="3329" width="40.7109375" style="20" customWidth="1"/>
    <col min="3330" max="3332" width="20.7109375" style="20" customWidth="1"/>
    <col min="3333" max="3333" width="40.7109375" style="20" customWidth="1"/>
    <col min="3334" max="3584" width="9.140625" style="20"/>
    <col min="3585" max="3585" width="40.7109375" style="20" customWidth="1"/>
    <col min="3586" max="3588" width="20.7109375" style="20" customWidth="1"/>
    <col min="3589" max="3589" width="40.7109375" style="20" customWidth="1"/>
    <col min="3590" max="3840" width="9.140625" style="20"/>
    <col min="3841" max="3841" width="40.7109375" style="20" customWidth="1"/>
    <col min="3842" max="3844" width="20.7109375" style="20" customWidth="1"/>
    <col min="3845" max="3845" width="40.7109375" style="20" customWidth="1"/>
    <col min="3846" max="4096" width="9.140625" style="20"/>
    <col min="4097" max="4097" width="40.7109375" style="20" customWidth="1"/>
    <col min="4098" max="4100" width="20.7109375" style="20" customWidth="1"/>
    <col min="4101" max="4101" width="40.7109375" style="20" customWidth="1"/>
    <col min="4102" max="4352" width="9.140625" style="20"/>
    <col min="4353" max="4353" width="40.7109375" style="20" customWidth="1"/>
    <col min="4354" max="4356" width="20.7109375" style="20" customWidth="1"/>
    <col min="4357" max="4357" width="40.7109375" style="20" customWidth="1"/>
    <col min="4358" max="4608" width="9.140625" style="20"/>
    <col min="4609" max="4609" width="40.7109375" style="20" customWidth="1"/>
    <col min="4610" max="4612" width="20.7109375" style="20" customWidth="1"/>
    <col min="4613" max="4613" width="40.7109375" style="20" customWidth="1"/>
    <col min="4614" max="4864" width="9.140625" style="20"/>
    <col min="4865" max="4865" width="40.7109375" style="20" customWidth="1"/>
    <col min="4866" max="4868" width="20.7109375" style="20" customWidth="1"/>
    <col min="4869" max="4869" width="40.7109375" style="20" customWidth="1"/>
    <col min="4870" max="5120" width="9.140625" style="20"/>
    <col min="5121" max="5121" width="40.7109375" style="20" customWidth="1"/>
    <col min="5122" max="5124" width="20.7109375" style="20" customWidth="1"/>
    <col min="5125" max="5125" width="40.7109375" style="20" customWidth="1"/>
    <col min="5126" max="5376" width="9.140625" style="20"/>
    <col min="5377" max="5377" width="40.7109375" style="20" customWidth="1"/>
    <col min="5378" max="5380" width="20.7109375" style="20" customWidth="1"/>
    <col min="5381" max="5381" width="40.7109375" style="20" customWidth="1"/>
    <col min="5382" max="5632" width="9.140625" style="20"/>
    <col min="5633" max="5633" width="40.7109375" style="20" customWidth="1"/>
    <col min="5634" max="5636" width="20.7109375" style="20" customWidth="1"/>
    <col min="5637" max="5637" width="40.7109375" style="20" customWidth="1"/>
    <col min="5638" max="5888" width="9.140625" style="20"/>
    <col min="5889" max="5889" width="40.7109375" style="20" customWidth="1"/>
    <col min="5890" max="5892" width="20.7109375" style="20" customWidth="1"/>
    <col min="5893" max="5893" width="40.7109375" style="20" customWidth="1"/>
    <col min="5894" max="6144" width="9.140625" style="20"/>
    <col min="6145" max="6145" width="40.7109375" style="20" customWidth="1"/>
    <col min="6146" max="6148" width="20.7109375" style="20" customWidth="1"/>
    <col min="6149" max="6149" width="40.7109375" style="20" customWidth="1"/>
    <col min="6150" max="6400" width="9.140625" style="20"/>
    <col min="6401" max="6401" width="40.7109375" style="20" customWidth="1"/>
    <col min="6402" max="6404" width="20.7109375" style="20" customWidth="1"/>
    <col min="6405" max="6405" width="40.7109375" style="20" customWidth="1"/>
    <col min="6406" max="6656" width="9.140625" style="20"/>
    <col min="6657" max="6657" width="40.7109375" style="20" customWidth="1"/>
    <col min="6658" max="6660" width="20.7109375" style="20" customWidth="1"/>
    <col min="6661" max="6661" width="40.7109375" style="20" customWidth="1"/>
    <col min="6662" max="6912" width="9.140625" style="20"/>
    <col min="6913" max="6913" width="40.7109375" style="20" customWidth="1"/>
    <col min="6914" max="6916" width="20.7109375" style="20" customWidth="1"/>
    <col min="6917" max="6917" width="40.7109375" style="20" customWidth="1"/>
    <col min="6918" max="7168" width="9.140625" style="20"/>
    <col min="7169" max="7169" width="40.7109375" style="20" customWidth="1"/>
    <col min="7170" max="7172" width="20.7109375" style="20" customWidth="1"/>
    <col min="7173" max="7173" width="40.7109375" style="20" customWidth="1"/>
    <col min="7174" max="7424" width="9.140625" style="20"/>
    <col min="7425" max="7425" width="40.7109375" style="20" customWidth="1"/>
    <col min="7426" max="7428" width="20.7109375" style="20" customWidth="1"/>
    <col min="7429" max="7429" width="40.7109375" style="20" customWidth="1"/>
    <col min="7430" max="7680" width="9.140625" style="20"/>
    <col min="7681" max="7681" width="40.7109375" style="20" customWidth="1"/>
    <col min="7682" max="7684" width="20.7109375" style="20" customWidth="1"/>
    <col min="7685" max="7685" width="40.7109375" style="20" customWidth="1"/>
    <col min="7686" max="7936" width="9.140625" style="20"/>
    <col min="7937" max="7937" width="40.7109375" style="20" customWidth="1"/>
    <col min="7938" max="7940" width="20.7109375" style="20" customWidth="1"/>
    <col min="7941" max="7941" width="40.7109375" style="20" customWidth="1"/>
    <col min="7942" max="8192" width="9.140625" style="20"/>
    <col min="8193" max="8193" width="40.7109375" style="20" customWidth="1"/>
    <col min="8194" max="8196" width="20.7109375" style="20" customWidth="1"/>
    <col min="8197" max="8197" width="40.7109375" style="20" customWidth="1"/>
    <col min="8198" max="8448" width="9.140625" style="20"/>
    <col min="8449" max="8449" width="40.7109375" style="20" customWidth="1"/>
    <col min="8450" max="8452" width="20.7109375" style="20" customWidth="1"/>
    <col min="8453" max="8453" width="40.7109375" style="20" customWidth="1"/>
    <col min="8454" max="8704" width="9.140625" style="20"/>
    <col min="8705" max="8705" width="40.7109375" style="20" customWidth="1"/>
    <col min="8706" max="8708" width="20.7109375" style="20" customWidth="1"/>
    <col min="8709" max="8709" width="40.7109375" style="20" customWidth="1"/>
    <col min="8710" max="8960" width="9.140625" style="20"/>
    <col min="8961" max="8961" width="40.7109375" style="20" customWidth="1"/>
    <col min="8962" max="8964" width="20.7109375" style="20" customWidth="1"/>
    <col min="8965" max="8965" width="40.7109375" style="20" customWidth="1"/>
    <col min="8966" max="9216" width="9.140625" style="20"/>
    <col min="9217" max="9217" width="40.7109375" style="20" customWidth="1"/>
    <col min="9218" max="9220" width="20.7109375" style="20" customWidth="1"/>
    <col min="9221" max="9221" width="40.7109375" style="20" customWidth="1"/>
    <col min="9222" max="9472" width="9.140625" style="20"/>
    <col min="9473" max="9473" width="40.7109375" style="20" customWidth="1"/>
    <col min="9474" max="9476" width="20.7109375" style="20" customWidth="1"/>
    <col min="9477" max="9477" width="40.7109375" style="20" customWidth="1"/>
    <col min="9478" max="9728" width="9.140625" style="20"/>
    <col min="9729" max="9729" width="40.7109375" style="20" customWidth="1"/>
    <col min="9730" max="9732" width="20.7109375" style="20" customWidth="1"/>
    <col min="9733" max="9733" width="40.7109375" style="20" customWidth="1"/>
    <col min="9734" max="9984" width="9.140625" style="20"/>
    <col min="9985" max="9985" width="40.7109375" style="20" customWidth="1"/>
    <col min="9986" max="9988" width="20.7109375" style="20" customWidth="1"/>
    <col min="9989" max="9989" width="40.7109375" style="20" customWidth="1"/>
    <col min="9990" max="10240" width="9.140625" style="20"/>
    <col min="10241" max="10241" width="40.7109375" style="20" customWidth="1"/>
    <col min="10242" max="10244" width="20.7109375" style="20" customWidth="1"/>
    <col min="10245" max="10245" width="40.7109375" style="20" customWidth="1"/>
    <col min="10246" max="10496" width="9.140625" style="20"/>
    <col min="10497" max="10497" width="40.7109375" style="20" customWidth="1"/>
    <col min="10498" max="10500" width="20.7109375" style="20" customWidth="1"/>
    <col min="10501" max="10501" width="40.7109375" style="20" customWidth="1"/>
    <col min="10502" max="10752" width="9.140625" style="20"/>
    <col min="10753" max="10753" width="40.7109375" style="20" customWidth="1"/>
    <col min="10754" max="10756" width="20.7109375" style="20" customWidth="1"/>
    <col min="10757" max="10757" width="40.7109375" style="20" customWidth="1"/>
    <col min="10758" max="11008" width="9.140625" style="20"/>
    <col min="11009" max="11009" width="40.7109375" style="20" customWidth="1"/>
    <col min="11010" max="11012" width="20.7109375" style="20" customWidth="1"/>
    <col min="11013" max="11013" width="40.7109375" style="20" customWidth="1"/>
    <col min="11014" max="11264" width="9.140625" style="20"/>
    <col min="11265" max="11265" width="40.7109375" style="20" customWidth="1"/>
    <col min="11266" max="11268" width="20.7109375" style="20" customWidth="1"/>
    <col min="11269" max="11269" width="40.7109375" style="20" customWidth="1"/>
    <col min="11270" max="11520" width="9.140625" style="20"/>
    <col min="11521" max="11521" width="40.7109375" style="20" customWidth="1"/>
    <col min="11522" max="11524" width="20.7109375" style="20" customWidth="1"/>
    <col min="11525" max="11525" width="40.7109375" style="20" customWidth="1"/>
    <col min="11526" max="11776" width="9.140625" style="20"/>
    <col min="11777" max="11777" width="40.7109375" style="20" customWidth="1"/>
    <col min="11778" max="11780" width="20.7109375" style="20" customWidth="1"/>
    <col min="11781" max="11781" width="40.7109375" style="20" customWidth="1"/>
    <col min="11782" max="12032" width="9.140625" style="20"/>
    <col min="12033" max="12033" width="40.7109375" style="20" customWidth="1"/>
    <col min="12034" max="12036" width="20.7109375" style="20" customWidth="1"/>
    <col min="12037" max="12037" width="40.7109375" style="20" customWidth="1"/>
    <col min="12038" max="12288" width="9.140625" style="20"/>
    <col min="12289" max="12289" width="40.7109375" style="20" customWidth="1"/>
    <col min="12290" max="12292" width="20.7109375" style="20" customWidth="1"/>
    <col min="12293" max="12293" width="40.7109375" style="20" customWidth="1"/>
    <col min="12294" max="12544" width="9.140625" style="20"/>
    <col min="12545" max="12545" width="40.7109375" style="20" customWidth="1"/>
    <col min="12546" max="12548" width="20.7109375" style="20" customWidth="1"/>
    <col min="12549" max="12549" width="40.7109375" style="20" customWidth="1"/>
    <col min="12550" max="12800" width="9.140625" style="20"/>
    <col min="12801" max="12801" width="40.7109375" style="20" customWidth="1"/>
    <col min="12802" max="12804" width="20.7109375" style="20" customWidth="1"/>
    <col min="12805" max="12805" width="40.7109375" style="20" customWidth="1"/>
    <col min="12806" max="13056" width="9.140625" style="20"/>
    <col min="13057" max="13057" width="40.7109375" style="20" customWidth="1"/>
    <col min="13058" max="13060" width="20.7109375" style="20" customWidth="1"/>
    <col min="13061" max="13061" width="40.7109375" style="20" customWidth="1"/>
    <col min="13062" max="13312" width="9.140625" style="20"/>
    <col min="13313" max="13313" width="40.7109375" style="20" customWidth="1"/>
    <col min="13314" max="13316" width="20.7109375" style="20" customWidth="1"/>
    <col min="13317" max="13317" width="40.7109375" style="20" customWidth="1"/>
    <col min="13318" max="13568" width="9.140625" style="20"/>
    <col min="13569" max="13569" width="40.7109375" style="20" customWidth="1"/>
    <col min="13570" max="13572" width="20.7109375" style="20" customWidth="1"/>
    <col min="13573" max="13573" width="40.7109375" style="20" customWidth="1"/>
    <col min="13574" max="13824" width="9.140625" style="20"/>
    <col min="13825" max="13825" width="40.7109375" style="20" customWidth="1"/>
    <col min="13826" max="13828" width="20.7109375" style="20" customWidth="1"/>
    <col min="13829" max="13829" width="40.7109375" style="20" customWidth="1"/>
    <col min="13830" max="14080" width="9.140625" style="20"/>
    <col min="14081" max="14081" width="40.7109375" style="20" customWidth="1"/>
    <col min="14082" max="14084" width="20.7109375" style="20" customWidth="1"/>
    <col min="14085" max="14085" width="40.7109375" style="20" customWidth="1"/>
    <col min="14086" max="14336" width="9.140625" style="20"/>
    <col min="14337" max="14337" width="40.7109375" style="20" customWidth="1"/>
    <col min="14338" max="14340" width="20.7109375" style="20" customWidth="1"/>
    <col min="14341" max="14341" width="40.7109375" style="20" customWidth="1"/>
    <col min="14342" max="14592" width="9.140625" style="20"/>
    <col min="14593" max="14593" width="40.7109375" style="20" customWidth="1"/>
    <col min="14594" max="14596" width="20.7109375" style="20" customWidth="1"/>
    <col min="14597" max="14597" width="40.7109375" style="20" customWidth="1"/>
    <col min="14598" max="14848" width="9.140625" style="20"/>
    <col min="14849" max="14849" width="40.7109375" style="20" customWidth="1"/>
    <col min="14850" max="14852" width="20.7109375" style="20" customWidth="1"/>
    <col min="14853" max="14853" width="40.7109375" style="20" customWidth="1"/>
    <col min="14854" max="15104" width="9.140625" style="20"/>
    <col min="15105" max="15105" width="40.7109375" style="20" customWidth="1"/>
    <col min="15106" max="15108" width="20.7109375" style="20" customWidth="1"/>
    <col min="15109" max="15109" width="40.7109375" style="20" customWidth="1"/>
    <col min="15110" max="15360" width="9.140625" style="20"/>
    <col min="15361" max="15361" width="40.7109375" style="20" customWidth="1"/>
    <col min="15362" max="15364" width="20.7109375" style="20" customWidth="1"/>
    <col min="15365" max="15365" width="40.7109375" style="20" customWidth="1"/>
    <col min="15366" max="15616" width="9.140625" style="20"/>
    <col min="15617" max="15617" width="40.7109375" style="20" customWidth="1"/>
    <col min="15618" max="15620" width="20.7109375" style="20" customWidth="1"/>
    <col min="15621" max="15621" width="40.7109375" style="20" customWidth="1"/>
    <col min="15622" max="15872" width="9.140625" style="20"/>
    <col min="15873" max="15873" width="40.7109375" style="20" customWidth="1"/>
    <col min="15874" max="15876" width="20.7109375" style="20" customWidth="1"/>
    <col min="15877" max="15877" width="40.7109375" style="20" customWidth="1"/>
    <col min="15878" max="16128" width="9.140625" style="20"/>
    <col min="16129" max="16129" width="40.7109375" style="20" customWidth="1"/>
    <col min="16130" max="16132" width="20.7109375" style="20" customWidth="1"/>
    <col min="16133" max="16133" width="40.7109375" style="20" customWidth="1"/>
    <col min="16134" max="16384" width="9.140625" style="20"/>
  </cols>
  <sheetData>
    <row r="1" spans="1:15" s="2" customFormat="1" ht="20.100000000000001" customHeight="1">
      <c r="A1" s="1146" t="s">
        <v>660</v>
      </c>
      <c r="B1" s="1146"/>
      <c r="C1" s="1146"/>
      <c r="D1" s="1146"/>
      <c r="E1" s="1146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s="2" customFormat="1" ht="20.100000000000001" customHeight="1">
      <c r="A2" s="1316" t="s">
        <v>927</v>
      </c>
      <c r="B2" s="1316"/>
      <c r="C2" s="1316"/>
      <c r="D2" s="1316"/>
      <c r="E2" s="1316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s="2" customFormat="1" ht="20.100000000000001" customHeight="1">
      <c r="A3" s="1147">
        <v>2016</v>
      </c>
      <c r="B3" s="1147"/>
      <c r="C3" s="1147"/>
      <c r="D3" s="1147"/>
      <c r="E3" s="1147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5" ht="24.75" customHeight="1">
      <c r="A4" s="664" t="s">
        <v>111</v>
      </c>
      <c r="B4" s="710"/>
      <c r="C4" s="710"/>
      <c r="D4" s="710"/>
      <c r="E4" s="701" t="s">
        <v>112</v>
      </c>
      <c r="F4" s="19"/>
    </row>
    <row r="5" spans="1:15" s="2" customFormat="1" ht="37.5" customHeight="1">
      <c r="A5" s="361" t="s">
        <v>402</v>
      </c>
      <c r="B5" s="833" t="s">
        <v>621</v>
      </c>
      <c r="C5" s="833" t="s">
        <v>1073</v>
      </c>
      <c r="D5" s="218" t="s">
        <v>497</v>
      </c>
      <c r="E5" s="179" t="s">
        <v>403</v>
      </c>
    </row>
    <row r="6" spans="1:15" s="40" customFormat="1" ht="30" customHeight="1" thickBot="1">
      <c r="A6" s="389" t="s">
        <v>404</v>
      </c>
      <c r="B6" s="231">
        <f>D6+C6</f>
        <v>557</v>
      </c>
      <c r="C6" s="177">
        <v>223</v>
      </c>
      <c r="D6" s="177">
        <v>334</v>
      </c>
      <c r="E6" s="178" t="s">
        <v>405</v>
      </c>
    </row>
    <row r="7" spans="1:15" s="40" customFormat="1" ht="30" customHeight="1" thickTop="1" thickBot="1">
      <c r="A7" s="390" t="s">
        <v>406</v>
      </c>
      <c r="B7" s="1057">
        <f t="shared" ref="B7:B11" si="0">D7+C7</f>
        <v>43</v>
      </c>
      <c r="C7" s="174">
        <v>4</v>
      </c>
      <c r="D7" s="174">
        <v>39</v>
      </c>
      <c r="E7" s="175" t="s">
        <v>124</v>
      </c>
    </row>
    <row r="8" spans="1:15" s="40" customFormat="1" ht="30" customHeight="1" thickTop="1" thickBot="1">
      <c r="A8" s="391" t="s">
        <v>264</v>
      </c>
      <c r="B8" s="231">
        <f t="shared" si="0"/>
        <v>5</v>
      </c>
      <c r="C8" s="171">
        <v>1</v>
      </c>
      <c r="D8" s="171">
        <v>4</v>
      </c>
      <c r="E8" s="173" t="s">
        <v>125</v>
      </c>
    </row>
    <row r="9" spans="1:15" s="40" customFormat="1" ht="30" customHeight="1" thickTop="1" thickBot="1">
      <c r="A9" s="392" t="s">
        <v>126</v>
      </c>
      <c r="B9" s="1057">
        <f t="shared" si="0"/>
        <v>26</v>
      </c>
      <c r="C9" s="174">
        <v>10</v>
      </c>
      <c r="D9" s="174">
        <v>16</v>
      </c>
      <c r="E9" s="176" t="s">
        <v>407</v>
      </c>
    </row>
    <row r="10" spans="1:15" s="40" customFormat="1" ht="30" customHeight="1" thickTop="1" thickBot="1">
      <c r="A10" s="391" t="s">
        <v>128</v>
      </c>
      <c r="B10" s="231">
        <f t="shared" si="0"/>
        <v>44</v>
      </c>
      <c r="C10" s="171">
        <v>17</v>
      </c>
      <c r="D10" s="171">
        <v>27</v>
      </c>
      <c r="E10" s="172" t="s">
        <v>408</v>
      </c>
    </row>
    <row r="11" spans="1:15" s="40" customFormat="1" ht="30" customHeight="1" thickTop="1">
      <c r="A11" s="393" t="s">
        <v>409</v>
      </c>
      <c r="B11" s="1059">
        <f t="shared" si="0"/>
        <v>20</v>
      </c>
      <c r="C11" s="180">
        <v>8</v>
      </c>
      <c r="D11" s="180">
        <v>12</v>
      </c>
      <c r="E11" s="181" t="s">
        <v>410</v>
      </c>
    </row>
    <row r="12" spans="1:15" s="40" customFormat="1" ht="33" customHeight="1">
      <c r="A12" s="159" t="s">
        <v>66</v>
      </c>
      <c r="B12" s="1058">
        <f>SUM(B6:B11)</f>
        <v>695</v>
      </c>
      <c r="C12" s="949">
        <f>SUM(C6:C11)</f>
        <v>263</v>
      </c>
      <c r="D12" s="949">
        <f>SUM(D6:D11)</f>
        <v>432</v>
      </c>
      <c r="E12" s="159" t="s">
        <v>67</v>
      </c>
    </row>
    <row r="23" spans="1:8" ht="110.25">
      <c r="A23" s="261"/>
      <c r="B23" s="45" t="s">
        <v>482</v>
      </c>
      <c r="C23" s="45" t="s">
        <v>483</v>
      </c>
      <c r="D23" s="45" t="s">
        <v>484</v>
      </c>
      <c r="E23" s="45" t="s">
        <v>485</v>
      </c>
      <c r="F23" s="45" t="s">
        <v>486</v>
      </c>
      <c r="G23" s="45" t="s">
        <v>487</v>
      </c>
      <c r="H23" s="1"/>
    </row>
    <row r="24" spans="1:8" ht="18">
      <c r="B24" s="20">
        <f>'D-6'!B11</f>
        <v>20</v>
      </c>
      <c r="C24" s="20">
        <f>'D-6'!B10</f>
        <v>44</v>
      </c>
      <c r="D24" s="20">
        <f>'D-6'!B9</f>
        <v>26</v>
      </c>
      <c r="E24" s="20">
        <f>'D-6'!B8</f>
        <v>5</v>
      </c>
      <c r="F24" s="20">
        <f>'D-6'!B7</f>
        <v>43</v>
      </c>
      <c r="G24" s="20">
        <f>'D-6'!B6</f>
        <v>557</v>
      </c>
      <c r="H24" s="47">
        <f>SUM(A24:G24)</f>
        <v>695</v>
      </c>
    </row>
    <row r="25" spans="1:8" ht="18">
      <c r="A25" s="296"/>
      <c r="B25" s="296">
        <f t="shared" ref="B25:F25" si="1">B24/$H$24%</f>
        <v>2.8776978417266186</v>
      </c>
      <c r="C25" s="296">
        <f t="shared" si="1"/>
        <v>6.3309352517985609</v>
      </c>
      <c r="D25" s="296">
        <f t="shared" si="1"/>
        <v>3.7410071942446042</v>
      </c>
      <c r="E25" s="296">
        <f t="shared" si="1"/>
        <v>0.71942446043165464</v>
      </c>
      <c r="F25" s="296">
        <f t="shared" si="1"/>
        <v>6.1870503597122299</v>
      </c>
      <c r="G25" s="296">
        <f>G24/$H$24%</f>
        <v>80.143884892086334</v>
      </c>
      <c r="H25" s="900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F27"/>
  <sheetViews>
    <sheetView view="pageBreakPreview" topLeftCell="B13" zoomScaleNormal="100" zoomScaleSheetLayoutView="100" workbookViewId="0">
      <selection activeCell="C26" sqref="C26"/>
    </sheetView>
  </sheetViews>
  <sheetFormatPr defaultRowHeight="12.75"/>
  <cols>
    <col min="1" max="1" width="9.140625" style="40" hidden="1" customWidth="1"/>
    <col min="2" max="2" width="20.140625" style="40" customWidth="1"/>
    <col min="3" max="3" width="18.28515625" style="40" customWidth="1"/>
    <col min="4" max="4" width="17.42578125" style="40" customWidth="1"/>
    <col min="5" max="5" width="15.140625" style="40" customWidth="1"/>
    <col min="6" max="6" width="25.42578125" style="40" customWidth="1"/>
    <col min="7" max="256" width="9.140625" style="40"/>
    <col min="257" max="257" width="0" style="40" hidden="1" customWidth="1"/>
    <col min="258" max="258" width="20.140625" style="40" customWidth="1"/>
    <col min="259" max="259" width="18.28515625" style="40" customWidth="1"/>
    <col min="260" max="260" width="17.42578125" style="40" customWidth="1"/>
    <col min="261" max="261" width="15.140625" style="40" customWidth="1"/>
    <col min="262" max="262" width="25.42578125" style="40" customWidth="1"/>
    <col min="263" max="512" width="9.140625" style="40"/>
    <col min="513" max="513" width="0" style="40" hidden="1" customWidth="1"/>
    <col min="514" max="514" width="20.140625" style="40" customWidth="1"/>
    <col min="515" max="515" width="18.28515625" style="40" customWidth="1"/>
    <col min="516" max="516" width="17.42578125" style="40" customWidth="1"/>
    <col min="517" max="517" width="15.140625" style="40" customWidth="1"/>
    <col min="518" max="518" width="25.42578125" style="40" customWidth="1"/>
    <col min="519" max="768" width="9.140625" style="40"/>
    <col min="769" max="769" width="0" style="40" hidden="1" customWidth="1"/>
    <col min="770" max="770" width="20.140625" style="40" customWidth="1"/>
    <col min="771" max="771" width="18.28515625" style="40" customWidth="1"/>
    <col min="772" max="772" width="17.42578125" style="40" customWidth="1"/>
    <col min="773" max="773" width="15.140625" style="40" customWidth="1"/>
    <col min="774" max="774" width="25.42578125" style="40" customWidth="1"/>
    <col min="775" max="1024" width="9.140625" style="40"/>
    <col min="1025" max="1025" width="0" style="40" hidden="1" customWidth="1"/>
    <col min="1026" max="1026" width="20.140625" style="40" customWidth="1"/>
    <col min="1027" max="1027" width="18.28515625" style="40" customWidth="1"/>
    <col min="1028" max="1028" width="17.42578125" style="40" customWidth="1"/>
    <col min="1029" max="1029" width="15.140625" style="40" customWidth="1"/>
    <col min="1030" max="1030" width="25.42578125" style="40" customWidth="1"/>
    <col min="1031" max="1280" width="9.140625" style="40"/>
    <col min="1281" max="1281" width="0" style="40" hidden="1" customWidth="1"/>
    <col min="1282" max="1282" width="20.140625" style="40" customWidth="1"/>
    <col min="1283" max="1283" width="18.28515625" style="40" customWidth="1"/>
    <col min="1284" max="1284" width="17.42578125" style="40" customWidth="1"/>
    <col min="1285" max="1285" width="15.140625" style="40" customWidth="1"/>
    <col min="1286" max="1286" width="25.42578125" style="40" customWidth="1"/>
    <col min="1287" max="1536" width="9.140625" style="40"/>
    <col min="1537" max="1537" width="0" style="40" hidden="1" customWidth="1"/>
    <col min="1538" max="1538" width="20.140625" style="40" customWidth="1"/>
    <col min="1539" max="1539" width="18.28515625" style="40" customWidth="1"/>
    <col min="1540" max="1540" width="17.42578125" style="40" customWidth="1"/>
    <col min="1541" max="1541" width="15.140625" style="40" customWidth="1"/>
    <col min="1542" max="1542" width="25.42578125" style="40" customWidth="1"/>
    <col min="1543" max="1792" width="9.140625" style="40"/>
    <col min="1793" max="1793" width="0" style="40" hidden="1" customWidth="1"/>
    <col min="1794" max="1794" width="20.140625" style="40" customWidth="1"/>
    <col min="1795" max="1795" width="18.28515625" style="40" customWidth="1"/>
    <col min="1796" max="1796" width="17.42578125" style="40" customWidth="1"/>
    <col min="1797" max="1797" width="15.140625" style="40" customWidth="1"/>
    <col min="1798" max="1798" width="25.42578125" style="40" customWidth="1"/>
    <col min="1799" max="2048" width="9.140625" style="40"/>
    <col min="2049" max="2049" width="0" style="40" hidden="1" customWidth="1"/>
    <col min="2050" max="2050" width="20.140625" style="40" customWidth="1"/>
    <col min="2051" max="2051" width="18.28515625" style="40" customWidth="1"/>
    <col min="2052" max="2052" width="17.42578125" style="40" customWidth="1"/>
    <col min="2053" max="2053" width="15.140625" style="40" customWidth="1"/>
    <col min="2054" max="2054" width="25.42578125" style="40" customWidth="1"/>
    <col min="2055" max="2304" width="9.140625" style="40"/>
    <col min="2305" max="2305" width="0" style="40" hidden="1" customWidth="1"/>
    <col min="2306" max="2306" width="20.140625" style="40" customWidth="1"/>
    <col min="2307" max="2307" width="18.28515625" style="40" customWidth="1"/>
    <col min="2308" max="2308" width="17.42578125" style="40" customWidth="1"/>
    <col min="2309" max="2309" width="15.140625" style="40" customWidth="1"/>
    <col min="2310" max="2310" width="25.42578125" style="40" customWidth="1"/>
    <col min="2311" max="2560" width="9.140625" style="40"/>
    <col min="2561" max="2561" width="0" style="40" hidden="1" customWidth="1"/>
    <col min="2562" max="2562" width="20.140625" style="40" customWidth="1"/>
    <col min="2563" max="2563" width="18.28515625" style="40" customWidth="1"/>
    <col min="2564" max="2564" width="17.42578125" style="40" customWidth="1"/>
    <col min="2565" max="2565" width="15.140625" style="40" customWidth="1"/>
    <col min="2566" max="2566" width="25.42578125" style="40" customWidth="1"/>
    <col min="2567" max="2816" width="9.140625" style="40"/>
    <col min="2817" max="2817" width="0" style="40" hidden="1" customWidth="1"/>
    <col min="2818" max="2818" width="20.140625" style="40" customWidth="1"/>
    <col min="2819" max="2819" width="18.28515625" style="40" customWidth="1"/>
    <col min="2820" max="2820" width="17.42578125" style="40" customWidth="1"/>
    <col min="2821" max="2821" width="15.140625" style="40" customWidth="1"/>
    <col min="2822" max="2822" width="25.42578125" style="40" customWidth="1"/>
    <col min="2823" max="3072" width="9.140625" style="40"/>
    <col min="3073" max="3073" width="0" style="40" hidden="1" customWidth="1"/>
    <col min="3074" max="3074" width="20.140625" style="40" customWidth="1"/>
    <col min="3075" max="3075" width="18.28515625" style="40" customWidth="1"/>
    <col min="3076" max="3076" width="17.42578125" style="40" customWidth="1"/>
    <col min="3077" max="3077" width="15.140625" style="40" customWidth="1"/>
    <col min="3078" max="3078" width="25.42578125" style="40" customWidth="1"/>
    <col min="3079" max="3328" width="9.140625" style="40"/>
    <col min="3329" max="3329" width="0" style="40" hidden="1" customWidth="1"/>
    <col min="3330" max="3330" width="20.140625" style="40" customWidth="1"/>
    <col min="3331" max="3331" width="18.28515625" style="40" customWidth="1"/>
    <col min="3332" max="3332" width="17.42578125" style="40" customWidth="1"/>
    <col min="3333" max="3333" width="15.140625" style="40" customWidth="1"/>
    <col min="3334" max="3334" width="25.42578125" style="40" customWidth="1"/>
    <col min="3335" max="3584" width="9.140625" style="40"/>
    <col min="3585" max="3585" width="0" style="40" hidden="1" customWidth="1"/>
    <col min="3586" max="3586" width="20.140625" style="40" customWidth="1"/>
    <col min="3587" max="3587" width="18.28515625" style="40" customWidth="1"/>
    <col min="3588" max="3588" width="17.42578125" style="40" customWidth="1"/>
    <col min="3589" max="3589" width="15.140625" style="40" customWidth="1"/>
    <col min="3590" max="3590" width="25.42578125" style="40" customWidth="1"/>
    <col min="3591" max="3840" width="9.140625" style="40"/>
    <col min="3841" max="3841" width="0" style="40" hidden="1" customWidth="1"/>
    <col min="3842" max="3842" width="20.140625" style="40" customWidth="1"/>
    <col min="3843" max="3843" width="18.28515625" style="40" customWidth="1"/>
    <col min="3844" max="3844" width="17.42578125" style="40" customWidth="1"/>
    <col min="3845" max="3845" width="15.140625" style="40" customWidth="1"/>
    <col min="3846" max="3846" width="25.42578125" style="40" customWidth="1"/>
    <col min="3847" max="4096" width="9.140625" style="40"/>
    <col min="4097" max="4097" width="0" style="40" hidden="1" customWidth="1"/>
    <col min="4098" max="4098" width="20.140625" style="40" customWidth="1"/>
    <col min="4099" max="4099" width="18.28515625" style="40" customWidth="1"/>
    <col min="4100" max="4100" width="17.42578125" style="40" customWidth="1"/>
    <col min="4101" max="4101" width="15.140625" style="40" customWidth="1"/>
    <col min="4102" max="4102" width="25.42578125" style="40" customWidth="1"/>
    <col min="4103" max="4352" width="9.140625" style="40"/>
    <col min="4353" max="4353" width="0" style="40" hidden="1" customWidth="1"/>
    <col min="4354" max="4354" width="20.140625" style="40" customWidth="1"/>
    <col min="4355" max="4355" width="18.28515625" style="40" customWidth="1"/>
    <col min="4356" max="4356" width="17.42578125" style="40" customWidth="1"/>
    <col min="4357" max="4357" width="15.140625" style="40" customWidth="1"/>
    <col min="4358" max="4358" width="25.42578125" style="40" customWidth="1"/>
    <col min="4359" max="4608" width="9.140625" style="40"/>
    <col min="4609" max="4609" width="0" style="40" hidden="1" customWidth="1"/>
    <col min="4610" max="4610" width="20.140625" style="40" customWidth="1"/>
    <col min="4611" max="4611" width="18.28515625" style="40" customWidth="1"/>
    <col min="4612" max="4612" width="17.42578125" style="40" customWidth="1"/>
    <col min="4613" max="4613" width="15.140625" style="40" customWidth="1"/>
    <col min="4614" max="4614" width="25.42578125" style="40" customWidth="1"/>
    <col min="4615" max="4864" width="9.140625" style="40"/>
    <col min="4865" max="4865" width="0" style="40" hidden="1" customWidth="1"/>
    <col min="4866" max="4866" width="20.140625" style="40" customWidth="1"/>
    <col min="4867" max="4867" width="18.28515625" style="40" customWidth="1"/>
    <col min="4868" max="4868" width="17.42578125" style="40" customWidth="1"/>
    <col min="4869" max="4869" width="15.140625" style="40" customWidth="1"/>
    <col min="4870" max="4870" width="25.42578125" style="40" customWidth="1"/>
    <col min="4871" max="5120" width="9.140625" style="40"/>
    <col min="5121" max="5121" width="0" style="40" hidden="1" customWidth="1"/>
    <col min="5122" max="5122" width="20.140625" style="40" customWidth="1"/>
    <col min="5123" max="5123" width="18.28515625" style="40" customWidth="1"/>
    <col min="5124" max="5124" width="17.42578125" style="40" customWidth="1"/>
    <col min="5125" max="5125" width="15.140625" style="40" customWidth="1"/>
    <col min="5126" max="5126" width="25.42578125" style="40" customWidth="1"/>
    <col min="5127" max="5376" width="9.140625" style="40"/>
    <col min="5377" max="5377" width="0" style="40" hidden="1" customWidth="1"/>
    <col min="5378" max="5378" width="20.140625" style="40" customWidth="1"/>
    <col min="5379" max="5379" width="18.28515625" style="40" customWidth="1"/>
    <col min="5380" max="5380" width="17.42578125" style="40" customWidth="1"/>
    <col min="5381" max="5381" width="15.140625" style="40" customWidth="1"/>
    <col min="5382" max="5382" width="25.42578125" style="40" customWidth="1"/>
    <col min="5383" max="5632" width="9.140625" style="40"/>
    <col min="5633" max="5633" width="0" style="40" hidden="1" customWidth="1"/>
    <col min="5634" max="5634" width="20.140625" style="40" customWidth="1"/>
    <col min="5635" max="5635" width="18.28515625" style="40" customWidth="1"/>
    <col min="5636" max="5636" width="17.42578125" style="40" customWidth="1"/>
    <col min="5637" max="5637" width="15.140625" style="40" customWidth="1"/>
    <col min="5638" max="5638" width="25.42578125" style="40" customWidth="1"/>
    <col min="5639" max="5888" width="9.140625" style="40"/>
    <col min="5889" max="5889" width="0" style="40" hidden="1" customWidth="1"/>
    <col min="5890" max="5890" width="20.140625" style="40" customWidth="1"/>
    <col min="5891" max="5891" width="18.28515625" style="40" customWidth="1"/>
    <col min="5892" max="5892" width="17.42578125" style="40" customWidth="1"/>
    <col min="5893" max="5893" width="15.140625" style="40" customWidth="1"/>
    <col min="5894" max="5894" width="25.42578125" style="40" customWidth="1"/>
    <col min="5895" max="6144" width="9.140625" style="40"/>
    <col min="6145" max="6145" width="0" style="40" hidden="1" customWidth="1"/>
    <col min="6146" max="6146" width="20.140625" style="40" customWidth="1"/>
    <col min="6147" max="6147" width="18.28515625" style="40" customWidth="1"/>
    <col min="6148" max="6148" width="17.42578125" style="40" customWidth="1"/>
    <col min="6149" max="6149" width="15.140625" style="40" customWidth="1"/>
    <col min="6150" max="6150" width="25.42578125" style="40" customWidth="1"/>
    <col min="6151" max="6400" width="9.140625" style="40"/>
    <col min="6401" max="6401" width="0" style="40" hidden="1" customWidth="1"/>
    <col min="6402" max="6402" width="20.140625" style="40" customWidth="1"/>
    <col min="6403" max="6403" width="18.28515625" style="40" customWidth="1"/>
    <col min="6404" max="6404" width="17.42578125" style="40" customWidth="1"/>
    <col min="6405" max="6405" width="15.140625" style="40" customWidth="1"/>
    <col min="6406" max="6406" width="25.42578125" style="40" customWidth="1"/>
    <col min="6407" max="6656" width="9.140625" style="40"/>
    <col min="6657" max="6657" width="0" style="40" hidden="1" customWidth="1"/>
    <col min="6658" max="6658" width="20.140625" style="40" customWidth="1"/>
    <col min="6659" max="6659" width="18.28515625" style="40" customWidth="1"/>
    <col min="6660" max="6660" width="17.42578125" style="40" customWidth="1"/>
    <col min="6661" max="6661" width="15.140625" style="40" customWidth="1"/>
    <col min="6662" max="6662" width="25.42578125" style="40" customWidth="1"/>
    <col min="6663" max="6912" width="9.140625" style="40"/>
    <col min="6913" max="6913" width="0" style="40" hidden="1" customWidth="1"/>
    <col min="6914" max="6914" width="20.140625" style="40" customWidth="1"/>
    <col min="6915" max="6915" width="18.28515625" style="40" customWidth="1"/>
    <col min="6916" max="6916" width="17.42578125" style="40" customWidth="1"/>
    <col min="6917" max="6917" width="15.140625" style="40" customWidth="1"/>
    <col min="6918" max="6918" width="25.42578125" style="40" customWidth="1"/>
    <col min="6919" max="7168" width="9.140625" style="40"/>
    <col min="7169" max="7169" width="0" style="40" hidden="1" customWidth="1"/>
    <col min="7170" max="7170" width="20.140625" style="40" customWidth="1"/>
    <col min="7171" max="7171" width="18.28515625" style="40" customWidth="1"/>
    <col min="7172" max="7172" width="17.42578125" style="40" customWidth="1"/>
    <col min="7173" max="7173" width="15.140625" style="40" customWidth="1"/>
    <col min="7174" max="7174" width="25.42578125" style="40" customWidth="1"/>
    <col min="7175" max="7424" width="9.140625" style="40"/>
    <col min="7425" max="7425" width="0" style="40" hidden="1" customWidth="1"/>
    <col min="7426" max="7426" width="20.140625" style="40" customWidth="1"/>
    <col min="7427" max="7427" width="18.28515625" style="40" customWidth="1"/>
    <col min="7428" max="7428" width="17.42578125" style="40" customWidth="1"/>
    <col min="7429" max="7429" width="15.140625" style="40" customWidth="1"/>
    <col min="7430" max="7430" width="25.42578125" style="40" customWidth="1"/>
    <col min="7431" max="7680" width="9.140625" style="40"/>
    <col min="7681" max="7681" width="0" style="40" hidden="1" customWidth="1"/>
    <col min="7682" max="7682" width="20.140625" style="40" customWidth="1"/>
    <col min="7683" max="7683" width="18.28515625" style="40" customWidth="1"/>
    <col min="7684" max="7684" width="17.42578125" style="40" customWidth="1"/>
    <col min="7685" max="7685" width="15.140625" style="40" customWidth="1"/>
    <col min="7686" max="7686" width="25.42578125" style="40" customWidth="1"/>
    <col min="7687" max="7936" width="9.140625" style="40"/>
    <col min="7937" max="7937" width="0" style="40" hidden="1" customWidth="1"/>
    <col min="7938" max="7938" width="20.140625" style="40" customWidth="1"/>
    <col min="7939" max="7939" width="18.28515625" style="40" customWidth="1"/>
    <col min="7940" max="7940" width="17.42578125" style="40" customWidth="1"/>
    <col min="7941" max="7941" width="15.140625" style="40" customWidth="1"/>
    <col min="7942" max="7942" width="25.42578125" style="40" customWidth="1"/>
    <col min="7943" max="8192" width="9.140625" style="40"/>
    <col min="8193" max="8193" width="0" style="40" hidden="1" customWidth="1"/>
    <col min="8194" max="8194" width="20.140625" style="40" customWidth="1"/>
    <col min="8195" max="8195" width="18.28515625" style="40" customWidth="1"/>
    <col min="8196" max="8196" width="17.42578125" style="40" customWidth="1"/>
    <col min="8197" max="8197" width="15.140625" style="40" customWidth="1"/>
    <col min="8198" max="8198" width="25.42578125" style="40" customWidth="1"/>
    <col min="8199" max="8448" width="9.140625" style="40"/>
    <col min="8449" max="8449" width="0" style="40" hidden="1" customWidth="1"/>
    <col min="8450" max="8450" width="20.140625" style="40" customWidth="1"/>
    <col min="8451" max="8451" width="18.28515625" style="40" customWidth="1"/>
    <col min="8452" max="8452" width="17.42578125" style="40" customWidth="1"/>
    <col min="8453" max="8453" width="15.140625" style="40" customWidth="1"/>
    <col min="8454" max="8454" width="25.42578125" style="40" customWidth="1"/>
    <col min="8455" max="8704" width="9.140625" style="40"/>
    <col min="8705" max="8705" width="0" style="40" hidden="1" customWidth="1"/>
    <col min="8706" max="8706" width="20.140625" style="40" customWidth="1"/>
    <col min="8707" max="8707" width="18.28515625" style="40" customWidth="1"/>
    <col min="8708" max="8708" width="17.42578125" style="40" customWidth="1"/>
    <col min="8709" max="8709" width="15.140625" style="40" customWidth="1"/>
    <col min="8710" max="8710" width="25.42578125" style="40" customWidth="1"/>
    <col min="8711" max="8960" width="9.140625" style="40"/>
    <col min="8961" max="8961" width="0" style="40" hidden="1" customWidth="1"/>
    <col min="8962" max="8962" width="20.140625" style="40" customWidth="1"/>
    <col min="8963" max="8963" width="18.28515625" style="40" customWidth="1"/>
    <col min="8964" max="8964" width="17.42578125" style="40" customWidth="1"/>
    <col min="8965" max="8965" width="15.140625" style="40" customWidth="1"/>
    <col min="8966" max="8966" width="25.42578125" style="40" customWidth="1"/>
    <col min="8967" max="9216" width="9.140625" style="40"/>
    <col min="9217" max="9217" width="0" style="40" hidden="1" customWidth="1"/>
    <col min="9218" max="9218" width="20.140625" style="40" customWidth="1"/>
    <col min="9219" max="9219" width="18.28515625" style="40" customWidth="1"/>
    <col min="9220" max="9220" width="17.42578125" style="40" customWidth="1"/>
    <col min="9221" max="9221" width="15.140625" style="40" customWidth="1"/>
    <col min="9222" max="9222" width="25.42578125" style="40" customWidth="1"/>
    <col min="9223" max="9472" width="9.140625" style="40"/>
    <col min="9473" max="9473" width="0" style="40" hidden="1" customWidth="1"/>
    <col min="9474" max="9474" width="20.140625" style="40" customWidth="1"/>
    <col min="9475" max="9475" width="18.28515625" style="40" customWidth="1"/>
    <col min="9476" max="9476" width="17.42578125" style="40" customWidth="1"/>
    <col min="9477" max="9477" width="15.140625" style="40" customWidth="1"/>
    <col min="9478" max="9478" width="25.42578125" style="40" customWidth="1"/>
    <col min="9479" max="9728" width="9.140625" style="40"/>
    <col min="9729" max="9729" width="0" style="40" hidden="1" customWidth="1"/>
    <col min="9730" max="9730" width="20.140625" style="40" customWidth="1"/>
    <col min="9731" max="9731" width="18.28515625" style="40" customWidth="1"/>
    <col min="9732" max="9732" width="17.42578125" style="40" customWidth="1"/>
    <col min="9733" max="9733" width="15.140625" style="40" customWidth="1"/>
    <col min="9734" max="9734" width="25.42578125" style="40" customWidth="1"/>
    <col min="9735" max="9984" width="9.140625" style="40"/>
    <col min="9985" max="9985" width="0" style="40" hidden="1" customWidth="1"/>
    <col min="9986" max="9986" width="20.140625" style="40" customWidth="1"/>
    <col min="9987" max="9987" width="18.28515625" style="40" customWidth="1"/>
    <col min="9988" max="9988" width="17.42578125" style="40" customWidth="1"/>
    <col min="9989" max="9989" width="15.140625" style="40" customWidth="1"/>
    <col min="9990" max="9990" width="25.42578125" style="40" customWidth="1"/>
    <col min="9991" max="10240" width="9.140625" style="40"/>
    <col min="10241" max="10241" width="0" style="40" hidden="1" customWidth="1"/>
    <col min="10242" max="10242" width="20.140625" style="40" customWidth="1"/>
    <col min="10243" max="10243" width="18.28515625" style="40" customWidth="1"/>
    <col min="10244" max="10244" width="17.42578125" style="40" customWidth="1"/>
    <col min="10245" max="10245" width="15.140625" style="40" customWidth="1"/>
    <col min="10246" max="10246" width="25.42578125" style="40" customWidth="1"/>
    <col min="10247" max="10496" width="9.140625" style="40"/>
    <col min="10497" max="10497" width="0" style="40" hidden="1" customWidth="1"/>
    <col min="10498" max="10498" width="20.140625" style="40" customWidth="1"/>
    <col min="10499" max="10499" width="18.28515625" style="40" customWidth="1"/>
    <col min="10500" max="10500" width="17.42578125" style="40" customWidth="1"/>
    <col min="10501" max="10501" width="15.140625" style="40" customWidth="1"/>
    <col min="10502" max="10502" width="25.42578125" style="40" customWidth="1"/>
    <col min="10503" max="10752" width="9.140625" style="40"/>
    <col min="10753" max="10753" width="0" style="40" hidden="1" customWidth="1"/>
    <col min="10754" max="10754" width="20.140625" style="40" customWidth="1"/>
    <col min="10755" max="10755" width="18.28515625" style="40" customWidth="1"/>
    <col min="10756" max="10756" width="17.42578125" style="40" customWidth="1"/>
    <col min="10757" max="10757" width="15.140625" style="40" customWidth="1"/>
    <col min="10758" max="10758" width="25.42578125" style="40" customWidth="1"/>
    <col min="10759" max="11008" width="9.140625" style="40"/>
    <col min="11009" max="11009" width="0" style="40" hidden="1" customWidth="1"/>
    <col min="11010" max="11010" width="20.140625" style="40" customWidth="1"/>
    <col min="11011" max="11011" width="18.28515625" style="40" customWidth="1"/>
    <col min="11012" max="11012" width="17.42578125" style="40" customWidth="1"/>
    <col min="11013" max="11013" width="15.140625" style="40" customWidth="1"/>
    <col min="11014" max="11014" width="25.42578125" style="40" customWidth="1"/>
    <col min="11015" max="11264" width="9.140625" style="40"/>
    <col min="11265" max="11265" width="0" style="40" hidden="1" customWidth="1"/>
    <col min="11266" max="11266" width="20.140625" style="40" customWidth="1"/>
    <col min="11267" max="11267" width="18.28515625" style="40" customWidth="1"/>
    <col min="11268" max="11268" width="17.42578125" style="40" customWidth="1"/>
    <col min="11269" max="11269" width="15.140625" style="40" customWidth="1"/>
    <col min="11270" max="11270" width="25.42578125" style="40" customWidth="1"/>
    <col min="11271" max="11520" width="9.140625" style="40"/>
    <col min="11521" max="11521" width="0" style="40" hidden="1" customWidth="1"/>
    <col min="11522" max="11522" width="20.140625" style="40" customWidth="1"/>
    <col min="11523" max="11523" width="18.28515625" style="40" customWidth="1"/>
    <col min="11524" max="11524" width="17.42578125" style="40" customWidth="1"/>
    <col min="11525" max="11525" width="15.140625" style="40" customWidth="1"/>
    <col min="11526" max="11526" width="25.42578125" style="40" customWidth="1"/>
    <col min="11527" max="11776" width="9.140625" style="40"/>
    <col min="11777" max="11777" width="0" style="40" hidden="1" customWidth="1"/>
    <col min="11778" max="11778" width="20.140625" style="40" customWidth="1"/>
    <col min="11779" max="11779" width="18.28515625" style="40" customWidth="1"/>
    <col min="11780" max="11780" width="17.42578125" style="40" customWidth="1"/>
    <col min="11781" max="11781" width="15.140625" style="40" customWidth="1"/>
    <col min="11782" max="11782" width="25.42578125" style="40" customWidth="1"/>
    <col min="11783" max="12032" width="9.140625" style="40"/>
    <col min="12033" max="12033" width="0" style="40" hidden="1" customWidth="1"/>
    <col min="12034" max="12034" width="20.140625" style="40" customWidth="1"/>
    <col min="12035" max="12035" width="18.28515625" style="40" customWidth="1"/>
    <col min="12036" max="12036" width="17.42578125" style="40" customWidth="1"/>
    <col min="12037" max="12037" width="15.140625" style="40" customWidth="1"/>
    <col min="12038" max="12038" width="25.42578125" style="40" customWidth="1"/>
    <col min="12039" max="12288" width="9.140625" style="40"/>
    <col min="12289" max="12289" width="0" style="40" hidden="1" customWidth="1"/>
    <col min="12290" max="12290" width="20.140625" style="40" customWidth="1"/>
    <col min="12291" max="12291" width="18.28515625" style="40" customWidth="1"/>
    <col min="12292" max="12292" width="17.42578125" style="40" customWidth="1"/>
    <col min="12293" max="12293" width="15.140625" style="40" customWidth="1"/>
    <col min="12294" max="12294" width="25.42578125" style="40" customWidth="1"/>
    <col min="12295" max="12544" width="9.140625" style="40"/>
    <col min="12545" max="12545" width="0" style="40" hidden="1" customWidth="1"/>
    <col min="12546" max="12546" width="20.140625" style="40" customWidth="1"/>
    <col min="12547" max="12547" width="18.28515625" style="40" customWidth="1"/>
    <col min="12548" max="12548" width="17.42578125" style="40" customWidth="1"/>
    <col min="12549" max="12549" width="15.140625" style="40" customWidth="1"/>
    <col min="12550" max="12550" width="25.42578125" style="40" customWidth="1"/>
    <col min="12551" max="12800" width="9.140625" style="40"/>
    <col min="12801" max="12801" width="0" style="40" hidden="1" customWidth="1"/>
    <col min="12802" max="12802" width="20.140625" style="40" customWidth="1"/>
    <col min="12803" max="12803" width="18.28515625" style="40" customWidth="1"/>
    <col min="12804" max="12804" width="17.42578125" style="40" customWidth="1"/>
    <col min="12805" max="12805" width="15.140625" style="40" customWidth="1"/>
    <col min="12806" max="12806" width="25.42578125" style="40" customWidth="1"/>
    <col min="12807" max="13056" width="9.140625" style="40"/>
    <col min="13057" max="13057" width="0" style="40" hidden="1" customWidth="1"/>
    <col min="13058" max="13058" width="20.140625" style="40" customWidth="1"/>
    <col min="13059" max="13059" width="18.28515625" style="40" customWidth="1"/>
    <col min="13060" max="13060" width="17.42578125" style="40" customWidth="1"/>
    <col min="13061" max="13061" width="15.140625" style="40" customWidth="1"/>
    <col min="13062" max="13062" width="25.42578125" style="40" customWidth="1"/>
    <col min="13063" max="13312" width="9.140625" style="40"/>
    <col min="13313" max="13313" width="0" style="40" hidden="1" customWidth="1"/>
    <col min="13314" max="13314" width="20.140625" style="40" customWidth="1"/>
    <col min="13315" max="13315" width="18.28515625" style="40" customWidth="1"/>
    <col min="13316" max="13316" width="17.42578125" style="40" customWidth="1"/>
    <col min="13317" max="13317" width="15.140625" style="40" customWidth="1"/>
    <col min="13318" max="13318" width="25.42578125" style="40" customWidth="1"/>
    <col min="13319" max="13568" width="9.140625" style="40"/>
    <col min="13569" max="13569" width="0" style="40" hidden="1" customWidth="1"/>
    <col min="13570" max="13570" width="20.140625" style="40" customWidth="1"/>
    <col min="13571" max="13571" width="18.28515625" style="40" customWidth="1"/>
    <col min="13572" max="13572" width="17.42578125" style="40" customWidth="1"/>
    <col min="13573" max="13573" width="15.140625" style="40" customWidth="1"/>
    <col min="13574" max="13574" width="25.42578125" style="40" customWidth="1"/>
    <col min="13575" max="13824" width="9.140625" style="40"/>
    <col min="13825" max="13825" width="0" style="40" hidden="1" customWidth="1"/>
    <col min="13826" max="13826" width="20.140625" style="40" customWidth="1"/>
    <col min="13827" max="13827" width="18.28515625" style="40" customWidth="1"/>
    <col min="13828" max="13828" width="17.42578125" style="40" customWidth="1"/>
    <col min="13829" max="13829" width="15.140625" style="40" customWidth="1"/>
    <col min="13830" max="13830" width="25.42578125" style="40" customWidth="1"/>
    <col min="13831" max="14080" width="9.140625" style="40"/>
    <col min="14081" max="14081" width="0" style="40" hidden="1" customWidth="1"/>
    <col min="14082" max="14082" width="20.140625" style="40" customWidth="1"/>
    <col min="14083" max="14083" width="18.28515625" style="40" customWidth="1"/>
    <col min="14084" max="14084" width="17.42578125" style="40" customWidth="1"/>
    <col min="14085" max="14085" width="15.140625" style="40" customWidth="1"/>
    <col min="14086" max="14086" width="25.42578125" style="40" customWidth="1"/>
    <col min="14087" max="14336" width="9.140625" style="40"/>
    <col min="14337" max="14337" width="0" style="40" hidden="1" customWidth="1"/>
    <col min="14338" max="14338" width="20.140625" style="40" customWidth="1"/>
    <col min="14339" max="14339" width="18.28515625" style="40" customWidth="1"/>
    <col min="14340" max="14340" width="17.42578125" style="40" customWidth="1"/>
    <col min="14341" max="14341" width="15.140625" style="40" customWidth="1"/>
    <col min="14342" max="14342" width="25.42578125" style="40" customWidth="1"/>
    <col min="14343" max="14592" width="9.140625" style="40"/>
    <col min="14593" max="14593" width="0" style="40" hidden="1" customWidth="1"/>
    <col min="14594" max="14594" width="20.140625" style="40" customWidth="1"/>
    <col min="14595" max="14595" width="18.28515625" style="40" customWidth="1"/>
    <col min="14596" max="14596" width="17.42578125" style="40" customWidth="1"/>
    <col min="14597" max="14597" width="15.140625" style="40" customWidth="1"/>
    <col min="14598" max="14598" width="25.42578125" style="40" customWidth="1"/>
    <col min="14599" max="14848" width="9.140625" style="40"/>
    <col min="14849" max="14849" width="0" style="40" hidden="1" customWidth="1"/>
    <col min="14850" max="14850" width="20.140625" style="40" customWidth="1"/>
    <col min="14851" max="14851" width="18.28515625" style="40" customWidth="1"/>
    <col min="14852" max="14852" width="17.42578125" style="40" customWidth="1"/>
    <col min="14853" max="14853" width="15.140625" style="40" customWidth="1"/>
    <col min="14854" max="14854" width="25.42578125" style="40" customWidth="1"/>
    <col min="14855" max="15104" width="9.140625" style="40"/>
    <col min="15105" max="15105" width="0" style="40" hidden="1" customWidth="1"/>
    <col min="15106" max="15106" width="20.140625" style="40" customWidth="1"/>
    <col min="15107" max="15107" width="18.28515625" style="40" customWidth="1"/>
    <col min="15108" max="15108" width="17.42578125" style="40" customWidth="1"/>
    <col min="15109" max="15109" width="15.140625" style="40" customWidth="1"/>
    <col min="15110" max="15110" width="25.42578125" style="40" customWidth="1"/>
    <col min="15111" max="15360" width="9.140625" style="40"/>
    <col min="15361" max="15361" width="0" style="40" hidden="1" customWidth="1"/>
    <col min="15362" max="15362" width="20.140625" style="40" customWidth="1"/>
    <col min="15363" max="15363" width="18.28515625" style="40" customWidth="1"/>
    <col min="15364" max="15364" width="17.42578125" style="40" customWidth="1"/>
    <col min="15365" max="15365" width="15.140625" style="40" customWidth="1"/>
    <col min="15366" max="15366" width="25.42578125" style="40" customWidth="1"/>
    <col min="15367" max="15616" width="9.140625" style="40"/>
    <col min="15617" max="15617" width="0" style="40" hidden="1" customWidth="1"/>
    <col min="15618" max="15618" width="20.140625" style="40" customWidth="1"/>
    <col min="15619" max="15619" width="18.28515625" style="40" customWidth="1"/>
    <col min="15620" max="15620" width="17.42578125" style="40" customWidth="1"/>
    <col min="15621" max="15621" width="15.140625" style="40" customWidth="1"/>
    <col min="15622" max="15622" width="25.42578125" style="40" customWidth="1"/>
    <col min="15623" max="15872" width="9.140625" style="40"/>
    <col min="15873" max="15873" width="0" style="40" hidden="1" customWidth="1"/>
    <col min="15874" max="15874" width="20.140625" style="40" customWidth="1"/>
    <col min="15875" max="15875" width="18.28515625" style="40" customWidth="1"/>
    <col min="15876" max="15876" width="17.42578125" style="40" customWidth="1"/>
    <col min="15877" max="15877" width="15.140625" style="40" customWidth="1"/>
    <col min="15878" max="15878" width="25.42578125" style="40" customWidth="1"/>
    <col min="15879" max="16128" width="9.140625" style="40"/>
    <col min="16129" max="16129" width="0" style="40" hidden="1" customWidth="1"/>
    <col min="16130" max="16130" width="20.140625" style="40" customWidth="1"/>
    <col min="16131" max="16131" width="18.28515625" style="40" customWidth="1"/>
    <col min="16132" max="16132" width="17.42578125" style="40" customWidth="1"/>
    <col min="16133" max="16133" width="15.140625" style="40" customWidth="1"/>
    <col min="16134" max="16134" width="25.42578125" style="40" customWidth="1"/>
    <col min="16135" max="16384" width="9.140625" style="40"/>
  </cols>
  <sheetData>
    <row r="1" spans="1:6" ht="20.25" customHeight="1">
      <c r="B1" s="1146" t="s">
        <v>929</v>
      </c>
      <c r="C1" s="1146"/>
      <c r="D1" s="1146"/>
      <c r="E1" s="1146"/>
      <c r="F1" s="1146"/>
    </row>
    <row r="2" spans="1:6" ht="20.25" customHeight="1">
      <c r="B2" s="1316" t="s">
        <v>928</v>
      </c>
      <c r="C2" s="1316"/>
      <c r="D2" s="1316"/>
      <c r="E2" s="1316"/>
      <c r="F2" s="1316"/>
    </row>
    <row r="3" spans="1:6" ht="20.25" customHeight="1">
      <c r="B3" s="1147">
        <v>2016</v>
      </c>
      <c r="C3" s="1147"/>
      <c r="D3" s="1147"/>
      <c r="E3" s="1147"/>
      <c r="F3" s="1147"/>
    </row>
    <row r="4" spans="1:6" ht="20.25" customHeight="1">
      <c r="B4" s="664" t="s">
        <v>118</v>
      </c>
      <c r="C4" s="677"/>
      <c r="D4" s="677"/>
      <c r="E4" s="677"/>
      <c r="F4" s="701" t="s">
        <v>119</v>
      </c>
    </row>
    <row r="5" spans="1:6" ht="31.5" customHeight="1" thickBot="1">
      <c r="A5" s="233"/>
      <c r="B5" s="1256" t="s">
        <v>206</v>
      </c>
      <c r="C5" s="1151" t="s">
        <v>569</v>
      </c>
      <c r="D5" s="1151"/>
      <c r="E5" s="1320"/>
      <c r="F5" s="1256" t="s">
        <v>412</v>
      </c>
    </row>
    <row r="6" spans="1:6" ht="32.25" customHeight="1" thickTop="1">
      <c r="A6" s="248"/>
      <c r="B6" s="1257"/>
      <c r="C6" s="160" t="s">
        <v>621</v>
      </c>
      <c r="D6" s="218" t="s">
        <v>1062</v>
      </c>
      <c r="E6" s="218" t="s">
        <v>497</v>
      </c>
      <c r="F6" s="1257"/>
    </row>
    <row r="7" spans="1:6" ht="24" customHeight="1" thickBot="1">
      <c r="B7" s="394" t="s">
        <v>208</v>
      </c>
      <c r="C7" s="211">
        <f>E7+D7</f>
        <v>1</v>
      </c>
      <c r="D7" s="167">
        <v>1</v>
      </c>
      <c r="E7" s="167">
        <v>0</v>
      </c>
      <c r="F7" s="711" t="s">
        <v>988</v>
      </c>
    </row>
    <row r="8" spans="1:6" ht="24" customHeight="1" thickTop="1" thickBot="1">
      <c r="A8" s="249"/>
      <c r="B8" s="207" t="s">
        <v>210</v>
      </c>
      <c r="C8" s="183">
        <f t="shared" ref="C8:C25" si="0">E8+D8</f>
        <v>1</v>
      </c>
      <c r="D8" s="168">
        <v>0</v>
      </c>
      <c r="E8" s="168">
        <v>1</v>
      </c>
      <c r="F8" s="208" t="s">
        <v>211</v>
      </c>
    </row>
    <row r="9" spans="1:6" ht="24" customHeight="1" thickTop="1" thickBot="1">
      <c r="B9" s="395" t="s">
        <v>212</v>
      </c>
      <c r="C9" s="182">
        <f t="shared" si="0"/>
        <v>1</v>
      </c>
      <c r="D9" s="169">
        <v>1</v>
      </c>
      <c r="E9" s="169">
        <v>0</v>
      </c>
      <c r="F9" s="209" t="s">
        <v>213</v>
      </c>
    </row>
    <row r="10" spans="1:6" ht="24" customHeight="1" thickTop="1" thickBot="1">
      <c r="A10" s="249"/>
      <c r="B10" s="207" t="s">
        <v>214</v>
      </c>
      <c r="C10" s="183">
        <f t="shared" si="0"/>
        <v>3</v>
      </c>
      <c r="D10" s="168">
        <v>0</v>
      </c>
      <c r="E10" s="168">
        <v>3</v>
      </c>
      <c r="F10" s="208" t="s">
        <v>215</v>
      </c>
    </row>
    <row r="11" spans="1:6" ht="24" customHeight="1" thickTop="1" thickBot="1">
      <c r="B11" s="395" t="s">
        <v>95</v>
      </c>
      <c r="C11" s="182">
        <f t="shared" si="0"/>
        <v>2</v>
      </c>
      <c r="D11" s="169">
        <v>0</v>
      </c>
      <c r="E11" s="169">
        <v>2</v>
      </c>
      <c r="F11" s="209" t="s">
        <v>216</v>
      </c>
    </row>
    <row r="12" spans="1:6" ht="24" customHeight="1" thickTop="1" thickBot="1">
      <c r="A12" s="249"/>
      <c r="B12" s="207" t="s">
        <v>97</v>
      </c>
      <c r="C12" s="183">
        <f t="shared" si="0"/>
        <v>11</v>
      </c>
      <c r="D12" s="168">
        <v>0</v>
      </c>
      <c r="E12" s="168">
        <v>11</v>
      </c>
      <c r="F12" s="208" t="s">
        <v>217</v>
      </c>
    </row>
    <row r="13" spans="1:6" ht="24" customHeight="1" thickTop="1" thickBot="1">
      <c r="B13" s="395" t="s">
        <v>99</v>
      </c>
      <c r="C13" s="182">
        <f t="shared" si="0"/>
        <v>6</v>
      </c>
      <c r="D13" s="169">
        <v>0</v>
      </c>
      <c r="E13" s="169">
        <v>6</v>
      </c>
      <c r="F13" s="209" t="s">
        <v>218</v>
      </c>
    </row>
    <row r="14" spans="1:6" ht="24" customHeight="1" thickTop="1" thickBot="1">
      <c r="A14" s="249"/>
      <c r="B14" s="207" t="s">
        <v>101</v>
      </c>
      <c r="C14" s="183">
        <f t="shared" si="0"/>
        <v>4</v>
      </c>
      <c r="D14" s="168">
        <v>1</v>
      </c>
      <c r="E14" s="168">
        <v>3</v>
      </c>
      <c r="F14" s="208" t="s">
        <v>219</v>
      </c>
    </row>
    <row r="15" spans="1:6" ht="24" customHeight="1" thickTop="1" thickBot="1">
      <c r="B15" s="395" t="s">
        <v>103</v>
      </c>
      <c r="C15" s="182">
        <f t="shared" si="0"/>
        <v>4</v>
      </c>
      <c r="D15" s="169">
        <v>1</v>
      </c>
      <c r="E15" s="169">
        <v>3</v>
      </c>
      <c r="F15" s="209" t="s">
        <v>220</v>
      </c>
    </row>
    <row r="16" spans="1:6" ht="24" customHeight="1" thickTop="1" thickBot="1">
      <c r="A16" s="249"/>
      <c r="B16" s="207" t="s">
        <v>105</v>
      </c>
      <c r="C16" s="183">
        <f t="shared" si="0"/>
        <v>4</v>
      </c>
      <c r="D16" s="168">
        <v>1</v>
      </c>
      <c r="E16" s="168">
        <v>3</v>
      </c>
      <c r="F16" s="208" t="s">
        <v>221</v>
      </c>
    </row>
    <row r="17" spans="1:6" ht="24" customHeight="1" thickTop="1" thickBot="1">
      <c r="B17" s="395" t="s">
        <v>222</v>
      </c>
      <c r="C17" s="182">
        <f t="shared" si="0"/>
        <v>5</v>
      </c>
      <c r="D17" s="169">
        <v>2</v>
      </c>
      <c r="E17" s="169">
        <v>3</v>
      </c>
      <c r="F17" s="209" t="s">
        <v>223</v>
      </c>
    </row>
    <row r="18" spans="1:6" ht="24" customHeight="1" thickTop="1" thickBot="1">
      <c r="A18" s="249"/>
      <c r="B18" s="207" t="s">
        <v>224</v>
      </c>
      <c r="C18" s="183">
        <f t="shared" si="0"/>
        <v>11</v>
      </c>
      <c r="D18" s="168">
        <v>4</v>
      </c>
      <c r="E18" s="168">
        <v>7</v>
      </c>
      <c r="F18" s="208" t="s">
        <v>225</v>
      </c>
    </row>
    <row r="19" spans="1:6" ht="24" customHeight="1" thickTop="1" thickBot="1">
      <c r="B19" s="395" t="s">
        <v>226</v>
      </c>
      <c r="C19" s="182">
        <f t="shared" si="0"/>
        <v>13</v>
      </c>
      <c r="D19" s="169">
        <v>4</v>
      </c>
      <c r="E19" s="169">
        <v>9</v>
      </c>
      <c r="F19" s="209" t="s">
        <v>227</v>
      </c>
    </row>
    <row r="20" spans="1:6" ht="24" customHeight="1" thickTop="1" thickBot="1">
      <c r="A20" s="249"/>
      <c r="B20" s="207" t="s">
        <v>228</v>
      </c>
      <c r="C20" s="183">
        <f t="shared" si="0"/>
        <v>16</v>
      </c>
      <c r="D20" s="168">
        <v>4</v>
      </c>
      <c r="E20" s="168">
        <v>12</v>
      </c>
      <c r="F20" s="208" t="s">
        <v>229</v>
      </c>
    </row>
    <row r="21" spans="1:6" ht="24" customHeight="1" thickTop="1" thickBot="1">
      <c r="B21" s="395" t="s">
        <v>230</v>
      </c>
      <c r="C21" s="182">
        <f t="shared" si="0"/>
        <v>15</v>
      </c>
      <c r="D21" s="169">
        <v>3</v>
      </c>
      <c r="E21" s="169">
        <v>12</v>
      </c>
      <c r="F21" s="209" t="s">
        <v>231</v>
      </c>
    </row>
    <row r="22" spans="1:6" ht="24" customHeight="1" thickTop="1" thickBot="1">
      <c r="A22" s="249"/>
      <c r="B22" s="207" t="s">
        <v>232</v>
      </c>
      <c r="C22" s="183">
        <f t="shared" si="0"/>
        <v>14</v>
      </c>
      <c r="D22" s="168">
        <v>8</v>
      </c>
      <c r="E22" s="168">
        <v>6</v>
      </c>
      <c r="F22" s="208" t="s">
        <v>233</v>
      </c>
    </row>
    <row r="23" spans="1:6" ht="24" customHeight="1" thickTop="1" thickBot="1">
      <c r="B23" s="395" t="s">
        <v>234</v>
      </c>
      <c r="C23" s="182">
        <f t="shared" si="0"/>
        <v>8</v>
      </c>
      <c r="D23" s="169">
        <v>3</v>
      </c>
      <c r="E23" s="169">
        <v>5</v>
      </c>
      <c r="F23" s="209" t="s">
        <v>235</v>
      </c>
    </row>
    <row r="24" spans="1:6" ht="24" customHeight="1" thickTop="1" thickBot="1">
      <c r="A24" s="249"/>
      <c r="B24" s="207" t="s">
        <v>391</v>
      </c>
      <c r="C24" s="183">
        <f t="shared" si="0"/>
        <v>13</v>
      </c>
      <c r="D24" s="168">
        <v>5</v>
      </c>
      <c r="E24" s="168">
        <v>8</v>
      </c>
      <c r="F24" s="208" t="s">
        <v>413</v>
      </c>
    </row>
    <row r="25" spans="1:6" ht="24" customHeight="1" thickTop="1">
      <c r="B25" s="396" t="s">
        <v>401</v>
      </c>
      <c r="C25" s="212">
        <f t="shared" si="0"/>
        <v>6</v>
      </c>
      <c r="D25" s="170">
        <v>2</v>
      </c>
      <c r="E25" s="170">
        <v>4</v>
      </c>
      <c r="F25" s="210" t="s">
        <v>401</v>
      </c>
    </row>
    <row r="26" spans="1:6" ht="27.75" customHeight="1">
      <c r="A26" s="249"/>
      <c r="B26" s="309" t="s">
        <v>66</v>
      </c>
      <c r="C26" s="250">
        <f>E26+D26</f>
        <v>138</v>
      </c>
      <c r="D26" s="250">
        <f>D7+D8+D9+D10+D11+D12+D13+D14+D15+D16+D17+D18+D19+D20+D21+D22+D23+D24+D25</f>
        <v>40</v>
      </c>
      <c r="E26" s="250">
        <f>E7+E8+E9+E10+E11+E12+E13+E14+E15+E16+E17+E18+E19+E20+E21+E22+E23+E24+E25</f>
        <v>98</v>
      </c>
      <c r="F26" s="310" t="s">
        <v>411</v>
      </c>
    </row>
    <row r="27" spans="1:6" ht="33.75" customHeight="1"/>
  </sheetData>
  <mergeCells count="6">
    <mergeCell ref="B1:F1"/>
    <mergeCell ref="B2:F2"/>
    <mergeCell ref="B3:F3"/>
    <mergeCell ref="B5:B6"/>
    <mergeCell ref="C5:E5"/>
    <mergeCell ref="F5:F6"/>
  </mergeCells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66"/>
  </sheetPr>
  <dimension ref="A1:K105"/>
  <sheetViews>
    <sheetView view="pageBreakPreview" zoomScaleNormal="100" zoomScaleSheetLayoutView="100" workbookViewId="0">
      <selection activeCell="D107" sqref="D107"/>
    </sheetView>
  </sheetViews>
  <sheetFormatPr defaultRowHeight="15"/>
  <cols>
    <col min="1" max="1" width="15.28515625" style="40" customWidth="1"/>
    <col min="2" max="2" width="7.28515625" style="102" bestFit="1" customWidth="1"/>
    <col min="3" max="3" width="5.7109375" style="102" bestFit="1" customWidth="1"/>
    <col min="4" max="5" width="7.28515625" style="102" bestFit="1" customWidth="1"/>
    <col min="6" max="6" width="5.7109375" style="41" bestFit="1" customWidth="1"/>
    <col min="7" max="7" width="7.28515625" style="41" bestFit="1" customWidth="1"/>
    <col min="8" max="8" width="5.7109375" style="102" bestFit="1" customWidth="1"/>
    <col min="9" max="10" width="5.7109375" style="41" bestFit="1" customWidth="1"/>
    <col min="11" max="11" width="15.28515625" style="102" customWidth="1"/>
    <col min="12" max="256" width="9.140625" style="40"/>
    <col min="257" max="257" width="15.7109375" style="40" customWidth="1"/>
    <col min="258" max="258" width="11" style="40" customWidth="1"/>
    <col min="259" max="259" width="8.140625" style="40" customWidth="1"/>
    <col min="260" max="261" width="7" style="40" bestFit="1" customWidth="1"/>
    <col min="262" max="262" width="7.85546875" style="40" customWidth="1"/>
    <col min="263" max="264" width="7" style="40" bestFit="1" customWidth="1"/>
    <col min="265" max="265" width="8.5703125" style="40" customWidth="1"/>
    <col min="266" max="266" width="7" style="40" bestFit="1" customWidth="1"/>
    <col min="267" max="267" width="15.7109375" style="40" bestFit="1" customWidth="1"/>
    <col min="268" max="512" width="9.140625" style="40"/>
    <col min="513" max="513" width="15.7109375" style="40" customWidth="1"/>
    <col min="514" max="514" width="11" style="40" customWidth="1"/>
    <col min="515" max="515" width="8.140625" style="40" customWidth="1"/>
    <col min="516" max="517" width="7" style="40" bestFit="1" customWidth="1"/>
    <col min="518" max="518" width="7.85546875" style="40" customWidth="1"/>
    <col min="519" max="520" width="7" style="40" bestFit="1" customWidth="1"/>
    <col min="521" max="521" width="8.5703125" style="40" customWidth="1"/>
    <col min="522" max="522" width="7" style="40" bestFit="1" customWidth="1"/>
    <col min="523" max="523" width="15.7109375" style="40" bestFit="1" customWidth="1"/>
    <col min="524" max="768" width="9.140625" style="40"/>
    <col min="769" max="769" width="15.7109375" style="40" customWidth="1"/>
    <col min="770" max="770" width="11" style="40" customWidth="1"/>
    <col min="771" max="771" width="8.140625" style="40" customWidth="1"/>
    <col min="772" max="773" width="7" style="40" bestFit="1" customWidth="1"/>
    <col min="774" max="774" width="7.85546875" style="40" customWidth="1"/>
    <col min="775" max="776" width="7" style="40" bestFit="1" customWidth="1"/>
    <col min="777" max="777" width="8.5703125" style="40" customWidth="1"/>
    <col min="778" max="778" width="7" style="40" bestFit="1" customWidth="1"/>
    <col min="779" max="779" width="15.7109375" style="40" bestFit="1" customWidth="1"/>
    <col min="780" max="1024" width="9.140625" style="40"/>
    <col min="1025" max="1025" width="15.7109375" style="40" customWidth="1"/>
    <col min="1026" max="1026" width="11" style="40" customWidth="1"/>
    <col min="1027" max="1027" width="8.140625" style="40" customWidth="1"/>
    <col min="1028" max="1029" width="7" style="40" bestFit="1" customWidth="1"/>
    <col min="1030" max="1030" width="7.85546875" style="40" customWidth="1"/>
    <col min="1031" max="1032" width="7" style="40" bestFit="1" customWidth="1"/>
    <col min="1033" max="1033" width="8.5703125" style="40" customWidth="1"/>
    <col min="1034" max="1034" width="7" style="40" bestFit="1" customWidth="1"/>
    <col min="1035" max="1035" width="15.7109375" style="40" bestFit="1" customWidth="1"/>
    <col min="1036" max="1280" width="9.140625" style="40"/>
    <col min="1281" max="1281" width="15.7109375" style="40" customWidth="1"/>
    <col min="1282" max="1282" width="11" style="40" customWidth="1"/>
    <col min="1283" max="1283" width="8.140625" style="40" customWidth="1"/>
    <col min="1284" max="1285" width="7" style="40" bestFit="1" customWidth="1"/>
    <col min="1286" max="1286" width="7.85546875" style="40" customWidth="1"/>
    <col min="1287" max="1288" width="7" style="40" bestFit="1" customWidth="1"/>
    <col min="1289" max="1289" width="8.5703125" style="40" customWidth="1"/>
    <col min="1290" max="1290" width="7" style="40" bestFit="1" customWidth="1"/>
    <col min="1291" max="1291" width="15.7109375" style="40" bestFit="1" customWidth="1"/>
    <col min="1292" max="1536" width="9.140625" style="40"/>
    <col min="1537" max="1537" width="15.7109375" style="40" customWidth="1"/>
    <col min="1538" max="1538" width="11" style="40" customWidth="1"/>
    <col min="1539" max="1539" width="8.140625" style="40" customWidth="1"/>
    <col min="1540" max="1541" width="7" style="40" bestFit="1" customWidth="1"/>
    <col min="1542" max="1542" width="7.85546875" style="40" customWidth="1"/>
    <col min="1543" max="1544" width="7" style="40" bestFit="1" customWidth="1"/>
    <col min="1545" max="1545" width="8.5703125" style="40" customWidth="1"/>
    <col min="1546" max="1546" width="7" style="40" bestFit="1" customWidth="1"/>
    <col min="1547" max="1547" width="15.7109375" style="40" bestFit="1" customWidth="1"/>
    <col min="1548" max="1792" width="9.140625" style="40"/>
    <col min="1793" max="1793" width="15.7109375" style="40" customWidth="1"/>
    <col min="1794" max="1794" width="11" style="40" customWidth="1"/>
    <col min="1795" max="1795" width="8.140625" style="40" customWidth="1"/>
    <col min="1796" max="1797" width="7" style="40" bestFit="1" customWidth="1"/>
    <col min="1798" max="1798" width="7.85546875" style="40" customWidth="1"/>
    <col min="1799" max="1800" width="7" style="40" bestFit="1" customWidth="1"/>
    <col min="1801" max="1801" width="8.5703125" style="40" customWidth="1"/>
    <col min="1802" max="1802" width="7" style="40" bestFit="1" customWidth="1"/>
    <col min="1803" max="1803" width="15.7109375" style="40" bestFit="1" customWidth="1"/>
    <col min="1804" max="2048" width="9.140625" style="40"/>
    <col min="2049" max="2049" width="15.7109375" style="40" customWidth="1"/>
    <col min="2050" max="2050" width="11" style="40" customWidth="1"/>
    <col min="2051" max="2051" width="8.140625" style="40" customWidth="1"/>
    <col min="2052" max="2053" width="7" style="40" bestFit="1" customWidth="1"/>
    <col min="2054" max="2054" width="7.85546875" style="40" customWidth="1"/>
    <col min="2055" max="2056" width="7" style="40" bestFit="1" customWidth="1"/>
    <col min="2057" max="2057" width="8.5703125" style="40" customWidth="1"/>
    <col min="2058" max="2058" width="7" style="40" bestFit="1" customWidth="1"/>
    <col min="2059" max="2059" width="15.7109375" style="40" bestFit="1" customWidth="1"/>
    <col min="2060" max="2304" width="9.140625" style="40"/>
    <col min="2305" max="2305" width="15.7109375" style="40" customWidth="1"/>
    <col min="2306" max="2306" width="11" style="40" customWidth="1"/>
    <col min="2307" max="2307" width="8.140625" style="40" customWidth="1"/>
    <col min="2308" max="2309" width="7" style="40" bestFit="1" customWidth="1"/>
    <col min="2310" max="2310" width="7.85546875" style="40" customWidth="1"/>
    <col min="2311" max="2312" width="7" style="40" bestFit="1" customWidth="1"/>
    <col min="2313" max="2313" width="8.5703125" style="40" customWidth="1"/>
    <col min="2314" max="2314" width="7" style="40" bestFit="1" customWidth="1"/>
    <col min="2315" max="2315" width="15.7109375" style="40" bestFit="1" customWidth="1"/>
    <col min="2316" max="2560" width="9.140625" style="40"/>
    <col min="2561" max="2561" width="15.7109375" style="40" customWidth="1"/>
    <col min="2562" max="2562" width="11" style="40" customWidth="1"/>
    <col min="2563" max="2563" width="8.140625" style="40" customWidth="1"/>
    <col min="2564" max="2565" width="7" style="40" bestFit="1" customWidth="1"/>
    <col min="2566" max="2566" width="7.85546875" style="40" customWidth="1"/>
    <col min="2567" max="2568" width="7" style="40" bestFit="1" customWidth="1"/>
    <col min="2569" max="2569" width="8.5703125" style="40" customWidth="1"/>
    <col min="2570" max="2570" width="7" style="40" bestFit="1" customWidth="1"/>
    <col min="2571" max="2571" width="15.7109375" style="40" bestFit="1" customWidth="1"/>
    <col min="2572" max="2816" width="9.140625" style="40"/>
    <col min="2817" max="2817" width="15.7109375" style="40" customWidth="1"/>
    <col min="2818" max="2818" width="11" style="40" customWidth="1"/>
    <col min="2819" max="2819" width="8.140625" style="40" customWidth="1"/>
    <col min="2820" max="2821" width="7" style="40" bestFit="1" customWidth="1"/>
    <col min="2822" max="2822" width="7.85546875" style="40" customWidth="1"/>
    <col min="2823" max="2824" width="7" style="40" bestFit="1" customWidth="1"/>
    <col min="2825" max="2825" width="8.5703125" style="40" customWidth="1"/>
    <col min="2826" max="2826" width="7" style="40" bestFit="1" customWidth="1"/>
    <col min="2827" max="2827" width="15.7109375" style="40" bestFit="1" customWidth="1"/>
    <col min="2828" max="3072" width="9.140625" style="40"/>
    <col min="3073" max="3073" width="15.7109375" style="40" customWidth="1"/>
    <col min="3074" max="3074" width="11" style="40" customWidth="1"/>
    <col min="3075" max="3075" width="8.140625" style="40" customWidth="1"/>
    <col min="3076" max="3077" width="7" style="40" bestFit="1" customWidth="1"/>
    <col min="3078" max="3078" width="7.85546875" style="40" customWidth="1"/>
    <col min="3079" max="3080" width="7" style="40" bestFit="1" customWidth="1"/>
    <col min="3081" max="3081" width="8.5703125" style="40" customWidth="1"/>
    <col min="3082" max="3082" width="7" style="40" bestFit="1" customWidth="1"/>
    <col min="3083" max="3083" width="15.7109375" style="40" bestFit="1" customWidth="1"/>
    <col min="3084" max="3328" width="9.140625" style="40"/>
    <col min="3329" max="3329" width="15.7109375" style="40" customWidth="1"/>
    <col min="3330" max="3330" width="11" style="40" customWidth="1"/>
    <col min="3331" max="3331" width="8.140625" style="40" customWidth="1"/>
    <col min="3332" max="3333" width="7" style="40" bestFit="1" customWidth="1"/>
    <col min="3334" max="3334" width="7.85546875" style="40" customWidth="1"/>
    <col min="3335" max="3336" width="7" style="40" bestFit="1" customWidth="1"/>
    <col min="3337" max="3337" width="8.5703125" style="40" customWidth="1"/>
    <col min="3338" max="3338" width="7" style="40" bestFit="1" customWidth="1"/>
    <col min="3339" max="3339" width="15.7109375" style="40" bestFit="1" customWidth="1"/>
    <col min="3340" max="3584" width="9.140625" style="40"/>
    <col min="3585" max="3585" width="15.7109375" style="40" customWidth="1"/>
    <col min="3586" max="3586" width="11" style="40" customWidth="1"/>
    <col min="3587" max="3587" width="8.140625" style="40" customWidth="1"/>
    <col min="3588" max="3589" width="7" style="40" bestFit="1" customWidth="1"/>
    <col min="3590" max="3590" width="7.85546875" style="40" customWidth="1"/>
    <col min="3591" max="3592" width="7" style="40" bestFit="1" customWidth="1"/>
    <col min="3593" max="3593" width="8.5703125" style="40" customWidth="1"/>
    <col min="3594" max="3594" width="7" style="40" bestFit="1" customWidth="1"/>
    <col min="3595" max="3595" width="15.7109375" style="40" bestFit="1" customWidth="1"/>
    <col min="3596" max="3840" width="9.140625" style="40"/>
    <col min="3841" max="3841" width="15.7109375" style="40" customWidth="1"/>
    <col min="3842" max="3842" width="11" style="40" customWidth="1"/>
    <col min="3843" max="3843" width="8.140625" style="40" customWidth="1"/>
    <col min="3844" max="3845" width="7" style="40" bestFit="1" customWidth="1"/>
    <col min="3846" max="3846" width="7.85546875" style="40" customWidth="1"/>
    <col min="3847" max="3848" width="7" style="40" bestFit="1" customWidth="1"/>
    <col min="3849" max="3849" width="8.5703125" style="40" customWidth="1"/>
    <col min="3850" max="3850" width="7" style="40" bestFit="1" customWidth="1"/>
    <col min="3851" max="3851" width="15.7109375" style="40" bestFit="1" customWidth="1"/>
    <col min="3852" max="4096" width="9.140625" style="40"/>
    <col min="4097" max="4097" width="15.7109375" style="40" customWidth="1"/>
    <col min="4098" max="4098" width="11" style="40" customWidth="1"/>
    <col min="4099" max="4099" width="8.140625" style="40" customWidth="1"/>
    <col min="4100" max="4101" width="7" style="40" bestFit="1" customWidth="1"/>
    <col min="4102" max="4102" width="7.85546875" style="40" customWidth="1"/>
    <col min="4103" max="4104" width="7" style="40" bestFit="1" customWidth="1"/>
    <col min="4105" max="4105" width="8.5703125" style="40" customWidth="1"/>
    <col min="4106" max="4106" width="7" style="40" bestFit="1" customWidth="1"/>
    <col min="4107" max="4107" width="15.7109375" style="40" bestFit="1" customWidth="1"/>
    <col min="4108" max="4352" width="9.140625" style="40"/>
    <col min="4353" max="4353" width="15.7109375" style="40" customWidth="1"/>
    <col min="4354" max="4354" width="11" style="40" customWidth="1"/>
    <col min="4355" max="4355" width="8.140625" style="40" customWidth="1"/>
    <col min="4356" max="4357" width="7" style="40" bestFit="1" customWidth="1"/>
    <col min="4358" max="4358" width="7.85546875" style="40" customWidth="1"/>
    <col min="4359" max="4360" width="7" style="40" bestFit="1" customWidth="1"/>
    <col min="4361" max="4361" width="8.5703125" style="40" customWidth="1"/>
    <col min="4362" max="4362" width="7" style="40" bestFit="1" customWidth="1"/>
    <col min="4363" max="4363" width="15.7109375" style="40" bestFit="1" customWidth="1"/>
    <col min="4364" max="4608" width="9.140625" style="40"/>
    <col min="4609" max="4609" width="15.7109375" style="40" customWidth="1"/>
    <col min="4610" max="4610" width="11" style="40" customWidth="1"/>
    <col min="4611" max="4611" width="8.140625" style="40" customWidth="1"/>
    <col min="4612" max="4613" width="7" style="40" bestFit="1" customWidth="1"/>
    <col min="4614" max="4614" width="7.85546875" style="40" customWidth="1"/>
    <col min="4615" max="4616" width="7" style="40" bestFit="1" customWidth="1"/>
    <col min="4617" max="4617" width="8.5703125" style="40" customWidth="1"/>
    <col min="4618" max="4618" width="7" style="40" bestFit="1" customWidth="1"/>
    <col min="4619" max="4619" width="15.7109375" style="40" bestFit="1" customWidth="1"/>
    <col min="4620" max="4864" width="9.140625" style="40"/>
    <col min="4865" max="4865" width="15.7109375" style="40" customWidth="1"/>
    <col min="4866" max="4866" width="11" style="40" customWidth="1"/>
    <col min="4867" max="4867" width="8.140625" style="40" customWidth="1"/>
    <col min="4868" max="4869" width="7" style="40" bestFit="1" customWidth="1"/>
    <col min="4870" max="4870" width="7.85546875" style="40" customWidth="1"/>
    <col min="4871" max="4872" width="7" style="40" bestFit="1" customWidth="1"/>
    <col min="4873" max="4873" width="8.5703125" style="40" customWidth="1"/>
    <col min="4874" max="4874" width="7" style="40" bestFit="1" customWidth="1"/>
    <col min="4875" max="4875" width="15.7109375" style="40" bestFit="1" customWidth="1"/>
    <col min="4876" max="5120" width="9.140625" style="40"/>
    <col min="5121" max="5121" width="15.7109375" style="40" customWidth="1"/>
    <col min="5122" max="5122" width="11" style="40" customWidth="1"/>
    <col min="5123" max="5123" width="8.140625" style="40" customWidth="1"/>
    <col min="5124" max="5125" width="7" style="40" bestFit="1" customWidth="1"/>
    <col min="5126" max="5126" width="7.85546875" style="40" customWidth="1"/>
    <col min="5127" max="5128" width="7" style="40" bestFit="1" customWidth="1"/>
    <col min="5129" max="5129" width="8.5703125" style="40" customWidth="1"/>
    <col min="5130" max="5130" width="7" style="40" bestFit="1" customWidth="1"/>
    <col min="5131" max="5131" width="15.7109375" style="40" bestFit="1" customWidth="1"/>
    <col min="5132" max="5376" width="9.140625" style="40"/>
    <col min="5377" max="5377" width="15.7109375" style="40" customWidth="1"/>
    <col min="5378" max="5378" width="11" style="40" customWidth="1"/>
    <col min="5379" max="5379" width="8.140625" style="40" customWidth="1"/>
    <col min="5380" max="5381" width="7" style="40" bestFit="1" customWidth="1"/>
    <col min="5382" max="5382" width="7.85546875" style="40" customWidth="1"/>
    <col min="5383" max="5384" width="7" style="40" bestFit="1" customWidth="1"/>
    <col min="5385" max="5385" width="8.5703125" style="40" customWidth="1"/>
    <col min="5386" max="5386" width="7" style="40" bestFit="1" customWidth="1"/>
    <col min="5387" max="5387" width="15.7109375" style="40" bestFit="1" customWidth="1"/>
    <col min="5388" max="5632" width="9.140625" style="40"/>
    <col min="5633" max="5633" width="15.7109375" style="40" customWidth="1"/>
    <col min="5634" max="5634" width="11" style="40" customWidth="1"/>
    <col min="5635" max="5635" width="8.140625" style="40" customWidth="1"/>
    <col min="5636" max="5637" width="7" style="40" bestFit="1" customWidth="1"/>
    <col min="5638" max="5638" width="7.85546875" style="40" customWidth="1"/>
    <col min="5639" max="5640" width="7" style="40" bestFit="1" customWidth="1"/>
    <col min="5641" max="5641" width="8.5703125" style="40" customWidth="1"/>
    <col min="5642" max="5642" width="7" style="40" bestFit="1" customWidth="1"/>
    <col min="5643" max="5643" width="15.7109375" style="40" bestFit="1" customWidth="1"/>
    <col min="5644" max="5888" width="9.140625" style="40"/>
    <col min="5889" max="5889" width="15.7109375" style="40" customWidth="1"/>
    <col min="5890" max="5890" width="11" style="40" customWidth="1"/>
    <col min="5891" max="5891" width="8.140625" style="40" customWidth="1"/>
    <col min="5892" max="5893" width="7" style="40" bestFit="1" customWidth="1"/>
    <col min="5894" max="5894" width="7.85546875" style="40" customWidth="1"/>
    <col min="5895" max="5896" width="7" style="40" bestFit="1" customWidth="1"/>
    <col min="5897" max="5897" width="8.5703125" style="40" customWidth="1"/>
    <col min="5898" max="5898" width="7" style="40" bestFit="1" customWidth="1"/>
    <col min="5899" max="5899" width="15.7109375" style="40" bestFit="1" customWidth="1"/>
    <col min="5900" max="6144" width="9.140625" style="40"/>
    <col min="6145" max="6145" width="15.7109375" style="40" customWidth="1"/>
    <col min="6146" max="6146" width="11" style="40" customWidth="1"/>
    <col min="6147" max="6147" width="8.140625" style="40" customWidth="1"/>
    <col min="6148" max="6149" width="7" style="40" bestFit="1" customWidth="1"/>
    <col min="6150" max="6150" width="7.85546875" style="40" customWidth="1"/>
    <col min="6151" max="6152" width="7" style="40" bestFit="1" customWidth="1"/>
    <col min="6153" max="6153" width="8.5703125" style="40" customWidth="1"/>
    <col min="6154" max="6154" width="7" style="40" bestFit="1" customWidth="1"/>
    <col min="6155" max="6155" width="15.7109375" style="40" bestFit="1" customWidth="1"/>
    <col min="6156" max="6400" width="9.140625" style="40"/>
    <col min="6401" max="6401" width="15.7109375" style="40" customWidth="1"/>
    <col min="6402" max="6402" width="11" style="40" customWidth="1"/>
    <col min="6403" max="6403" width="8.140625" style="40" customWidth="1"/>
    <col min="6404" max="6405" width="7" style="40" bestFit="1" customWidth="1"/>
    <col min="6406" max="6406" width="7.85546875" style="40" customWidth="1"/>
    <col min="6407" max="6408" width="7" style="40" bestFit="1" customWidth="1"/>
    <col min="6409" max="6409" width="8.5703125" style="40" customWidth="1"/>
    <col min="6410" max="6410" width="7" style="40" bestFit="1" customWidth="1"/>
    <col min="6411" max="6411" width="15.7109375" style="40" bestFit="1" customWidth="1"/>
    <col min="6412" max="6656" width="9.140625" style="40"/>
    <col min="6657" max="6657" width="15.7109375" style="40" customWidth="1"/>
    <col min="6658" max="6658" width="11" style="40" customWidth="1"/>
    <col min="6659" max="6659" width="8.140625" style="40" customWidth="1"/>
    <col min="6660" max="6661" width="7" style="40" bestFit="1" customWidth="1"/>
    <col min="6662" max="6662" width="7.85546875" style="40" customWidth="1"/>
    <col min="6663" max="6664" width="7" style="40" bestFit="1" customWidth="1"/>
    <col min="6665" max="6665" width="8.5703125" style="40" customWidth="1"/>
    <col min="6666" max="6666" width="7" style="40" bestFit="1" customWidth="1"/>
    <col min="6667" max="6667" width="15.7109375" style="40" bestFit="1" customWidth="1"/>
    <col min="6668" max="6912" width="9.140625" style="40"/>
    <col min="6913" max="6913" width="15.7109375" style="40" customWidth="1"/>
    <col min="6914" max="6914" width="11" style="40" customWidth="1"/>
    <col min="6915" max="6915" width="8.140625" style="40" customWidth="1"/>
    <col min="6916" max="6917" width="7" style="40" bestFit="1" customWidth="1"/>
    <col min="6918" max="6918" width="7.85546875" style="40" customWidth="1"/>
    <col min="6919" max="6920" width="7" style="40" bestFit="1" customWidth="1"/>
    <col min="6921" max="6921" width="8.5703125" style="40" customWidth="1"/>
    <col min="6922" max="6922" width="7" style="40" bestFit="1" customWidth="1"/>
    <col min="6923" max="6923" width="15.7109375" style="40" bestFit="1" customWidth="1"/>
    <col min="6924" max="7168" width="9.140625" style="40"/>
    <col min="7169" max="7169" width="15.7109375" style="40" customWidth="1"/>
    <col min="7170" max="7170" width="11" style="40" customWidth="1"/>
    <col min="7171" max="7171" width="8.140625" style="40" customWidth="1"/>
    <col min="7172" max="7173" width="7" style="40" bestFit="1" customWidth="1"/>
    <col min="7174" max="7174" width="7.85546875" style="40" customWidth="1"/>
    <col min="7175" max="7176" width="7" style="40" bestFit="1" customWidth="1"/>
    <col min="7177" max="7177" width="8.5703125" style="40" customWidth="1"/>
    <col min="7178" max="7178" width="7" style="40" bestFit="1" customWidth="1"/>
    <col min="7179" max="7179" width="15.7109375" style="40" bestFit="1" customWidth="1"/>
    <col min="7180" max="7424" width="9.140625" style="40"/>
    <col min="7425" max="7425" width="15.7109375" style="40" customWidth="1"/>
    <col min="7426" max="7426" width="11" style="40" customWidth="1"/>
    <col min="7427" max="7427" width="8.140625" style="40" customWidth="1"/>
    <col min="7428" max="7429" width="7" style="40" bestFit="1" customWidth="1"/>
    <col min="7430" max="7430" width="7.85546875" style="40" customWidth="1"/>
    <col min="7431" max="7432" width="7" style="40" bestFit="1" customWidth="1"/>
    <col min="7433" max="7433" width="8.5703125" style="40" customWidth="1"/>
    <col min="7434" max="7434" width="7" style="40" bestFit="1" customWidth="1"/>
    <col min="7435" max="7435" width="15.7109375" style="40" bestFit="1" customWidth="1"/>
    <col min="7436" max="7680" width="9.140625" style="40"/>
    <col min="7681" max="7681" width="15.7109375" style="40" customWidth="1"/>
    <col min="7682" max="7682" width="11" style="40" customWidth="1"/>
    <col min="7683" max="7683" width="8.140625" style="40" customWidth="1"/>
    <col min="7684" max="7685" width="7" style="40" bestFit="1" customWidth="1"/>
    <col min="7686" max="7686" width="7.85546875" style="40" customWidth="1"/>
    <col min="7687" max="7688" width="7" style="40" bestFit="1" customWidth="1"/>
    <col min="7689" max="7689" width="8.5703125" style="40" customWidth="1"/>
    <col min="7690" max="7690" width="7" style="40" bestFit="1" customWidth="1"/>
    <col min="7691" max="7691" width="15.7109375" style="40" bestFit="1" customWidth="1"/>
    <col min="7692" max="7936" width="9.140625" style="40"/>
    <col min="7937" max="7937" width="15.7109375" style="40" customWidth="1"/>
    <col min="7938" max="7938" width="11" style="40" customWidth="1"/>
    <col min="7939" max="7939" width="8.140625" style="40" customWidth="1"/>
    <col min="7940" max="7941" width="7" style="40" bestFit="1" customWidth="1"/>
    <col min="7942" max="7942" width="7.85546875" style="40" customWidth="1"/>
    <col min="7943" max="7944" width="7" style="40" bestFit="1" customWidth="1"/>
    <col min="7945" max="7945" width="8.5703125" style="40" customWidth="1"/>
    <col min="7946" max="7946" width="7" style="40" bestFit="1" customWidth="1"/>
    <col min="7947" max="7947" width="15.7109375" style="40" bestFit="1" customWidth="1"/>
    <col min="7948" max="8192" width="9.140625" style="40"/>
    <col min="8193" max="8193" width="15.7109375" style="40" customWidth="1"/>
    <col min="8194" max="8194" width="11" style="40" customWidth="1"/>
    <col min="8195" max="8195" width="8.140625" style="40" customWidth="1"/>
    <col min="8196" max="8197" width="7" style="40" bestFit="1" customWidth="1"/>
    <col min="8198" max="8198" width="7.85546875" style="40" customWidth="1"/>
    <col min="8199" max="8200" width="7" style="40" bestFit="1" customWidth="1"/>
    <col min="8201" max="8201" width="8.5703125" style="40" customWidth="1"/>
    <col min="8202" max="8202" width="7" style="40" bestFit="1" customWidth="1"/>
    <col min="8203" max="8203" width="15.7109375" style="40" bestFit="1" customWidth="1"/>
    <col min="8204" max="8448" width="9.140625" style="40"/>
    <col min="8449" max="8449" width="15.7109375" style="40" customWidth="1"/>
    <col min="8450" max="8450" width="11" style="40" customWidth="1"/>
    <col min="8451" max="8451" width="8.140625" style="40" customWidth="1"/>
    <col min="8452" max="8453" width="7" style="40" bestFit="1" customWidth="1"/>
    <col min="8454" max="8454" width="7.85546875" style="40" customWidth="1"/>
    <col min="8455" max="8456" width="7" style="40" bestFit="1" customWidth="1"/>
    <col min="8457" max="8457" width="8.5703125" style="40" customWidth="1"/>
    <col min="8458" max="8458" width="7" style="40" bestFit="1" customWidth="1"/>
    <col min="8459" max="8459" width="15.7109375" style="40" bestFit="1" customWidth="1"/>
    <col min="8460" max="8704" width="9.140625" style="40"/>
    <col min="8705" max="8705" width="15.7109375" style="40" customWidth="1"/>
    <col min="8706" max="8706" width="11" style="40" customWidth="1"/>
    <col min="8707" max="8707" width="8.140625" style="40" customWidth="1"/>
    <col min="8708" max="8709" width="7" style="40" bestFit="1" customWidth="1"/>
    <col min="8710" max="8710" width="7.85546875" style="40" customWidth="1"/>
    <col min="8711" max="8712" width="7" style="40" bestFit="1" customWidth="1"/>
    <col min="8713" max="8713" width="8.5703125" style="40" customWidth="1"/>
    <col min="8714" max="8714" width="7" style="40" bestFit="1" customWidth="1"/>
    <col min="8715" max="8715" width="15.7109375" style="40" bestFit="1" customWidth="1"/>
    <col min="8716" max="8960" width="9.140625" style="40"/>
    <col min="8961" max="8961" width="15.7109375" style="40" customWidth="1"/>
    <col min="8962" max="8962" width="11" style="40" customWidth="1"/>
    <col min="8963" max="8963" width="8.140625" style="40" customWidth="1"/>
    <col min="8964" max="8965" width="7" style="40" bestFit="1" customWidth="1"/>
    <col min="8966" max="8966" width="7.85546875" style="40" customWidth="1"/>
    <col min="8967" max="8968" width="7" style="40" bestFit="1" customWidth="1"/>
    <col min="8969" max="8969" width="8.5703125" style="40" customWidth="1"/>
    <col min="8970" max="8970" width="7" style="40" bestFit="1" customWidth="1"/>
    <col min="8971" max="8971" width="15.7109375" style="40" bestFit="1" customWidth="1"/>
    <col min="8972" max="9216" width="9.140625" style="40"/>
    <col min="9217" max="9217" width="15.7109375" style="40" customWidth="1"/>
    <col min="9218" max="9218" width="11" style="40" customWidth="1"/>
    <col min="9219" max="9219" width="8.140625" style="40" customWidth="1"/>
    <col min="9220" max="9221" width="7" style="40" bestFit="1" customWidth="1"/>
    <col min="9222" max="9222" width="7.85546875" style="40" customWidth="1"/>
    <col min="9223" max="9224" width="7" style="40" bestFit="1" customWidth="1"/>
    <col min="9225" max="9225" width="8.5703125" style="40" customWidth="1"/>
    <col min="9226" max="9226" width="7" style="40" bestFit="1" customWidth="1"/>
    <col min="9227" max="9227" width="15.7109375" style="40" bestFit="1" customWidth="1"/>
    <col min="9228" max="9472" width="9.140625" style="40"/>
    <col min="9473" max="9473" width="15.7109375" style="40" customWidth="1"/>
    <col min="9474" max="9474" width="11" style="40" customWidth="1"/>
    <col min="9475" max="9475" width="8.140625" style="40" customWidth="1"/>
    <col min="9476" max="9477" width="7" style="40" bestFit="1" customWidth="1"/>
    <col min="9478" max="9478" width="7.85546875" style="40" customWidth="1"/>
    <col min="9479" max="9480" width="7" style="40" bestFit="1" customWidth="1"/>
    <col min="9481" max="9481" width="8.5703125" style="40" customWidth="1"/>
    <col min="9482" max="9482" width="7" style="40" bestFit="1" customWidth="1"/>
    <col min="9483" max="9483" width="15.7109375" style="40" bestFit="1" customWidth="1"/>
    <col min="9484" max="9728" width="9.140625" style="40"/>
    <col min="9729" max="9729" width="15.7109375" style="40" customWidth="1"/>
    <col min="9730" max="9730" width="11" style="40" customWidth="1"/>
    <col min="9731" max="9731" width="8.140625" style="40" customWidth="1"/>
    <col min="9732" max="9733" width="7" style="40" bestFit="1" customWidth="1"/>
    <col min="9734" max="9734" width="7.85546875" style="40" customWidth="1"/>
    <col min="9735" max="9736" width="7" style="40" bestFit="1" customWidth="1"/>
    <col min="9737" max="9737" width="8.5703125" style="40" customWidth="1"/>
    <col min="9738" max="9738" width="7" style="40" bestFit="1" customWidth="1"/>
    <col min="9739" max="9739" width="15.7109375" style="40" bestFit="1" customWidth="1"/>
    <col min="9740" max="9984" width="9.140625" style="40"/>
    <col min="9985" max="9985" width="15.7109375" style="40" customWidth="1"/>
    <col min="9986" max="9986" width="11" style="40" customWidth="1"/>
    <col min="9987" max="9987" width="8.140625" style="40" customWidth="1"/>
    <col min="9988" max="9989" width="7" style="40" bestFit="1" customWidth="1"/>
    <col min="9990" max="9990" width="7.85546875" style="40" customWidth="1"/>
    <col min="9991" max="9992" width="7" style="40" bestFit="1" customWidth="1"/>
    <col min="9993" max="9993" width="8.5703125" style="40" customWidth="1"/>
    <col min="9994" max="9994" width="7" style="40" bestFit="1" customWidth="1"/>
    <col min="9995" max="9995" width="15.7109375" style="40" bestFit="1" customWidth="1"/>
    <col min="9996" max="10240" width="9.140625" style="40"/>
    <col min="10241" max="10241" width="15.7109375" style="40" customWidth="1"/>
    <col min="10242" max="10242" width="11" style="40" customWidth="1"/>
    <col min="10243" max="10243" width="8.140625" style="40" customWidth="1"/>
    <col min="10244" max="10245" width="7" style="40" bestFit="1" customWidth="1"/>
    <col min="10246" max="10246" width="7.85546875" style="40" customWidth="1"/>
    <col min="10247" max="10248" width="7" style="40" bestFit="1" customWidth="1"/>
    <col min="10249" max="10249" width="8.5703125" style="40" customWidth="1"/>
    <col min="10250" max="10250" width="7" style="40" bestFit="1" customWidth="1"/>
    <col min="10251" max="10251" width="15.7109375" style="40" bestFit="1" customWidth="1"/>
    <col min="10252" max="10496" width="9.140625" style="40"/>
    <col min="10497" max="10497" width="15.7109375" style="40" customWidth="1"/>
    <col min="10498" max="10498" width="11" style="40" customWidth="1"/>
    <col min="10499" max="10499" width="8.140625" style="40" customWidth="1"/>
    <col min="10500" max="10501" width="7" style="40" bestFit="1" customWidth="1"/>
    <col min="10502" max="10502" width="7.85546875" style="40" customWidth="1"/>
    <col min="10503" max="10504" width="7" style="40" bestFit="1" customWidth="1"/>
    <col min="10505" max="10505" width="8.5703125" style="40" customWidth="1"/>
    <col min="10506" max="10506" width="7" style="40" bestFit="1" customWidth="1"/>
    <col min="10507" max="10507" width="15.7109375" style="40" bestFit="1" customWidth="1"/>
    <col min="10508" max="10752" width="9.140625" style="40"/>
    <col min="10753" max="10753" width="15.7109375" style="40" customWidth="1"/>
    <col min="10754" max="10754" width="11" style="40" customWidth="1"/>
    <col min="10755" max="10755" width="8.140625" style="40" customWidth="1"/>
    <col min="10756" max="10757" width="7" style="40" bestFit="1" customWidth="1"/>
    <col min="10758" max="10758" width="7.85546875" style="40" customWidth="1"/>
    <col min="10759" max="10760" width="7" style="40" bestFit="1" customWidth="1"/>
    <col min="10761" max="10761" width="8.5703125" style="40" customWidth="1"/>
    <col min="10762" max="10762" width="7" style="40" bestFit="1" customWidth="1"/>
    <col min="10763" max="10763" width="15.7109375" style="40" bestFit="1" customWidth="1"/>
    <col min="10764" max="11008" width="9.140625" style="40"/>
    <col min="11009" max="11009" width="15.7109375" style="40" customWidth="1"/>
    <col min="11010" max="11010" width="11" style="40" customWidth="1"/>
    <col min="11011" max="11011" width="8.140625" style="40" customWidth="1"/>
    <col min="11012" max="11013" width="7" style="40" bestFit="1" customWidth="1"/>
    <col min="11014" max="11014" width="7.85546875" style="40" customWidth="1"/>
    <col min="11015" max="11016" width="7" style="40" bestFit="1" customWidth="1"/>
    <col min="11017" max="11017" width="8.5703125" style="40" customWidth="1"/>
    <col min="11018" max="11018" width="7" style="40" bestFit="1" customWidth="1"/>
    <col min="11019" max="11019" width="15.7109375" style="40" bestFit="1" customWidth="1"/>
    <col min="11020" max="11264" width="9.140625" style="40"/>
    <col min="11265" max="11265" width="15.7109375" style="40" customWidth="1"/>
    <col min="11266" max="11266" width="11" style="40" customWidth="1"/>
    <col min="11267" max="11267" width="8.140625" style="40" customWidth="1"/>
    <col min="11268" max="11269" width="7" style="40" bestFit="1" customWidth="1"/>
    <col min="11270" max="11270" width="7.85546875" style="40" customWidth="1"/>
    <col min="11271" max="11272" width="7" style="40" bestFit="1" customWidth="1"/>
    <col min="11273" max="11273" width="8.5703125" style="40" customWidth="1"/>
    <col min="11274" max="11274" width="7" style="40" bestFit="1" customWidth="1"/>
    <col min="11275" max="11275" width="15.7109375" style="40" bestFit="1" customWidth="1"/>
    <col min="11276" max="11520" width="9.140625" style="40"/>
    <col min="11521" max="11521" width="15.7109375" style="40" customWidth="1"/>
    <col min="11522" max="11522" width="11" style="40" customWidth="1"/>
    <col min="11523" max="11523" width="8.140625" style="40" customWidth="1"/>
    <col min="11524" max="11525" width="7" style="40" bestFit="1" customWidth="1"/>
    <col min="11526" max="11526" width="7.85546875" style="40" customWidth="1"/>
    <col min="11527" max="11528" width="7" style="40" bestFit="1" customWidth="1"/>
    <col min="11529" max="11529" width="8.5703125" style="40" customWidth="1"/>
    <col min="11530" max="11530" width="7" style="40" bestFit="1" customWidth="1"/>
    <col min="11531" max="11531" width="15.7109375" style="40" bestFit="1" customWidth="1"/>
    <col min="11532" max="11776" width="9.140625" style="40"/>
    <col min="11777" max="11777" width="15.7109375" style="40" customWidth="1"/>
    <col min="11778" max="11778" width="11" style="40" customWidth="1"/>
    <col min="11779" max="11779" width="8.140625" style="40" customWidth="1"/>
    <col min="11780" max="11781" width="7" style="40" bestFit="1" customWidth="1"/>
    <col min="11782" max="11782" width="7.85546875" style="40" customWidth="1"/>
    <col min="11783" max="11784" width="7" style="40" bestFit="1" customWidth="1"/>
    <col min="11785" max="11785" width="8.5703125" style="40" customWidth="1"/>
    <col min="11786" max="11786" width="7" style="40" bestFit="1" customWidth="1"/>
    <col min="11787" max="11787" width="15.7109375" style="40" bestFit="1" customWidth="1"/>
    <col min="11788" max="12032" width="9.140625" style="40"/>
    <col min="12033" max="12033" width="15.7109375" style="40" customWidth="1"/>
    <col min="12034" max="12034" width="11" style="40" customWidth="1"/>
    <col min="12035" max="12035" width="8.140625" style="40" customWidth="1"/>
    <col min="12036" max="12037" width="7" style="40" bestFit="1" customWidth="1"/>
    <col min="12038" max="12038" width="7.85546875" style="40" customWidth="1"/>
    <col min="12039" max="12040" width="7" style="40" bestFit="1" customWidth="1"/>
    <col min="12041" max="12041" width="8.5703125" style="40" customWidth="1"/>
    <col min="12042" max="12042" width="7" style="40" bestFit="1" customWidth="1"/>
    <col min="12043" max="12043" width="15.7109375" style="40" bestFit="1" customWidth="1"/>
    <col min="12044" max="12288" width="9.140625" style="40"/>
    <col min="12289" max="12289" width="15.7109375" style="40" customWidth="1"/>
    <col min="12290" max="12290" width="11" style="40" customWidth="1"/>
    <col min="12291" max="12291" width="8.140625" style="40" customWidth="1"/>
    <col min="12292" max="12293" width="7" style="40" bestFit="1" customWidth="1"/>
    <col min="12294" max="12294" width="7.85546875" style="40" customWidth="1"/>
    <col min="12295" max="12296" width="7" style="40" bestFit="1" customWidth="1"/>
    <col min="12297" max="12297" width="8.5703125" style="40" customWidth="1"/>
    <col min="12298" max="12298" width="7" style="40" bestFit="1" customWidth="1"/>
    <col min="12299" max="12299" width="15.7109375" style="40" bestFit="1" customWidth="1"/>
    <col min="12300" max="12544" width="9.140625" style="40"/>
    <col min="12545" max="12545" width="15.7109375" style="40" customWidth="1"/>
    <col min="12546" max="12546" width="11" style="40" customWidth="1"/>
    <col min="12547" max="12547" width="8.140625" style="40" customWidth="1"/>
    <col min="12548" max="12549" width="7" style="40" bestFit="1" customWidth="1"/>
    <col min="12550" max="12550" width="7.85546875" style="40" customWidth="1"/>
    <col min="12551" max="12552" width="7" style="40" bestFit="1" customWidth="1"/>
    <col min="12553" max="12553" width="8.5703125" style="40" customWidth="1"/>
    <col min="12554" max="12554" width="7" style="40" bestFit="1" customWidth="1"/>
    <col min="12555" max="12555" width="15.7109375" style="40" bestFit="1" customWidth="1"/>
    <col min="12556" max="12800" width="9.140625" style="40"/>
    <col min="12801" max="12801" width="15.7109375" style="40" customWidth="1"/>
    <col min="12802" max="12802" width="11" style="40" customWidth="1"/>
    <col min="12803" max="12803" width="8.140625" style="40" customWidth="1"/>
    <col min="12804" max="12805" width="7" style="40" bestFit="1" customWidth="1"/>
    <col min="12806" max="12806" width="7.85546875" style="40" customWidth="1"/>
    <col min="12807" max="12808" width="7" style="40" bestFit="1" customWidth="1"/>
    <col min="12809" max="12809" width="8.5703125" style="40" customWidth="1"/>
    <col min="12810" max="12810" width="7" style="40" bestFit="1" customWidth="1"/>
    <col min="12811" max="12811" width="15.7109375" style="40" bestFit="1" customWidth="1"/>
    <col min="12812" max="13056" width="9.140625" style="40"/>
    <col min="13057" max="13057" width="15.7109375" style="40" customWidth="1"/>
    <col min="13058" max="13058" width="11" style="40" customWidth="1"/>
    <col min="13059" max="13059" width="8.140625" style="40" customWidth="1"/>
    <col min="13060" max="13061" width="7" style="40" bestFit="1" customWidth="1"/>
    <col min="13062" max="13062" width="7.85546875" style="40" customWidth="1"/>
    <col min="13063" max="13064" width="7" style="40" bestFit="1" customWidth="1"/>
    <col min="13065" max="13065" width="8.5703125" style="40" customWidth="1"/>
    <col min="13066" max="13066" width="7" style="40" bestFit="1" customWidth="1"/>
    <col min="13067" max="13067" width="15.7109375" style="40" bestFit="1" customWidth="1"/>
    <col min="13068" max="13312" width="9.140625" style="40"/>
    <col min="13313" max="13313" width="15.7109375" style="40" customWidth="1"/>
    <col min="13314" max="13314" width="11" style="40" customWidth="1"/>
    <col min="13315" max="13315" width="8.140625" style="40" customWidth="1"/>
    <col min="13316" max="13317" width="7" style="40" bestFit="1" customWidth="1"/>
    <col min="13318" max="13318" width="7.85546875" style="40" customWidth="1"/>
    <col min="13319" max="13320" width="7" style="40" bestFit="1" customWidth="1"/>
    <col min="13321" max="13321" width="8.5703125" style="40" customWidth="1"/>
    <col min="13322" max="13322" width="7" style="40" bestFit="1" customWidth="1"/>
    <col min="13323" max="13323" width="15.7109375" style="40" bestFit="1" customWidth="1"/>
    <col min="13324" max="13568" width="9.140625" style="40"/>
    <col min="13569" max="13569" width="15.7109375" style="40" customWidth="1"/>
    <col min="13570" max="13570" width="11" style="40" customWidth="1"/>
    <col min="13571" max="13571" width="8.140625" style="40" customWidth="1"/>
    <col min="13572" max="13573" width="7" style="40" bestFit="1" customWidth="1"/>
    <col min="13574" max="13574" width="7.85546875" style="40" customWidth="1"/>
    <col min="13575" max="13576" width="7" style="40" bestFit="1" customWidth="1"/>
    <col min="13577" max="13577" width="8.5703125" style="40" customWidth="1"/>
    <col min="13578" max="13578" width="7" style="40" bestFit="1" customWidth="1"/>
    <col min="13579" max="13579" width="15.7109375" style="40" bestFit="1" customWidth="1"/>
    <col min="13580" max="13824" width="9.140625" style="40"/>
    <col min="13825" max="13825" width="15.7109375" style="40" customWidth="1"/>
    <col min="13826" max="13826" width="11" style="40" customWidth="1"/>
    <col min="13827" max="13827" width="8.140625" style="40" customWidth="1"/>
    <col min="13828" max="13829" width="7" style="40" bestFit="1" customWidth="1"/>
    <col min="13830" max="13830" width="7.85546875" style="40" customWidth="1"/>
    <col min="13831" max="13832" width="7" style="40" bestFit="1" customWidth="1"/>
    <col min="13833" max="13833" width="8.5703125" style="40" customWidth="1"/>
    <col min="13834" max="13834" width="7" style="40" bestFit="1" customWidth="1"/>
    <col min="13835" max="13835" width="15.7109375" style="40" bestFit="1" customWidth="1"/>
    <col min="13836" max="14080" width="9.140625" style="40"/>
    <col min="14081" max="14081" width="15.7109375" style="40" customWidth="1"/>
    <col min="14082" max="14082" width="11" style="40" customWidth="1"/>
    <col min="14083" max="14083" width="8.140625" style="40" customWidth="1"/>
    <col min="14084" max="14085" width="7" style="40" bestFit="1" customWidth="1"/>
    <col min="14086" max="14086" width="7.85546875" style="40" customWidth="1"/>
    <col min="14087" max="14088" width="7" style="40" bestFit="1" customWidth="1"/>
    <col min="14089" max="14089" width="8.5703125" style="40" customWidth="1"/>
    <col min="14090" max="14090" width="7" style="40" bestFit="1" customWidth="1"/>
    <col min="14091" max="14091" width="15.7109375" style="40" bestFit="1" customWidth="1"/>
    <col min="14092" max="14336" width="9.140625" style="40"/>
    <col min="14337" max="14337" width="15.7109375" style="40" customWidth="1"/>
    <col min="14338" max="14338" width="11" style="40" customWidth="1"/>
    <col min="14339" max="14339" width="8.140625" style="40" customWidth="1"/>
    <col min="14340" max="14341" width="7" style="40" bestFit="1" customWidth="1"/>
    <col min="14342" max="14342" width="7.85546875" style="40" customWidth="1"/>
    <col min="14343" max="14344" width="7" style="40" bestFit="1" customWidth="1"/>
    <col min="14345" max="14345" width="8.5703125" style="40" customWidth="1"/>
    <col min="14346" max="14346" width="7" style="40" bestFit="1" customWidth="1"/>
    <col min="14347" max="14347" width="15.7109375" style="40" bestFit="1" customWidth="1"/>
    <col min="14348" max="14592" width="9.140625" style="40"/>
    <col min="14593" max="14593" width="15.7109375" style="40" customWidth="1"/>
    <col min="14594" max="14594" width="11" style="40" customWidth="1"/>
    <col min="14595" max="14595" width="8.140625" style="40" customWidth="1"/>
    <col min="14596" max="14597" width="7" style="40" bestFit="1" customWidth="1"/>
    <col min="14598" max="14598" width="7.85546875" style="40" customWidth="1"/>
    <col min="14599" max="14600" width="7" style="40" bestFit="1" customWidth="1"/>
    <col min="14601" max="14601" width="8.5703125" style="40" customWidth="1"/>
    <col min="14602" max="14602" width="7" style="40" bestFit="1" customWidth="1"/>
    <col min="14603" max="14603" width="15.7109375" style="40" bestFit="1" customWidth="1"/>
    <col min="14604" max="14848" width="9.140625" style="40"/>
    <col min="14849" max="14849" width="15.7109375" style="40" customWidth="1"/>
    <col min="14850" max="14850" width="11" style="40" customWidth="1"/>
    <col min="14851" max="14851" width="8.140625" style="40" customWidth="1"/>
    <col min="14852" max="14853" width="7" style="40" bestFit="1" customWidth="1"/>
    <col min="14854" max="14854" width="7.85546875" style="40" customWidth="1"/>
    <col min="14855" max="14856" width="7" style="40" bestFit="1" customWidth="1"/>
    <col min="14857" max="14857" width="8.5703125" style="40" customWidth="1"/>
    <col min="14858" max="14858" width="7" style="40" bestFit="1" customWidth="1"/>
    <col min="14859" max="14859" width="15.7109375" style="40" bestFit="1" customWidth="1"/>
    <col min="14860" max="15104" width="9.140625" style="40"/>
    <col min="15105" max="15105" width="15.7109375" style="40" customWidth="1"/>
    <col min="15106" max="15106" width="11" style="40" customWidth="1"/>
    <col min="15107" max="15107" width="8.140625" style="40" customWidth="1"/>
    <col min="15108" max="15109" width="7" style="40" bestFit="1" customWidth="1"/>
    <col min="15110" max="15110" width="7.85546875" style="40" customWidth="1"/>
    <col min="15111" max="15112" width="7" style="40" bestFit="1" customWidth="1"/>
    <col min="15113" max="15113" width="8.5703125" style="40" customWidth="1"/>
    <col min="15114" max="15114" width="7" style="40" bestFit="1" customWidth="1"/>
    <col min="15115" max="15115" width="15.7109375" style="40" bestFit="1" customWidth="1"/>
    <col min="15116" max="15360" width="9.140625" style="40"/>
    <col min="15361" max="15361" width="15.7109375" style="40" customWidth="1"/>
    <col min="15362" max="15362" width="11" style="40" customWidth="1"/>
    <col min="15363" max="15363" width="8.140625" style="40" customWidth="1"/>
    <col min="15364" max="15365" width="7" style="40" bestFit="1" customWidth="1"/>
    <col min="15366" max="15366" width="7.85546875" style="40" customWidth="1"/>
    <col min="15367" max="15368" width="7" style="40" bestFit="1" customWidth="1"/>
    <col min="15369" max="15369" width="8.5703125" style="40" customWidth="1"/>
    <col min="15370" max="15370" width="7" style="40" bestFit="1" customWidth="1"/>
    <col min="15371" max="15371" width="15.7109375" style="40" bestFit="1" customWidth="1"/>
    <col min="15372" max="15616" width="9.140625" style="40"/>
    <col min="15617" max="15617" width="15.7109375" style="40" customWidth="1"/>
    <col min="15618" max="15618" width="11" style="40" customWidth="1"/>
    <col min="15619" max="15619" width="8.140625" style="40" customWidth="1"/>
    <col min="15620" max="15621" width="7" style="40" bestFit="1" customWidth="1"/>
    <col min="15622" max="15622" width="7.85546875" style="40" customWidth="1"/>
    <col min="15623" max="15624" width="7" style="40" bestFit="1" customWidth="1"/>
    <col min="15625" max="15625" width="8.5703125" style="40" customWidth="1"/>
    <col min="15626" max="15626" width="7" style="40" bestFit="1" customWidth="1"/>
    <col min="15627" max="15627" width="15.7109375" style="40" bestFit="1" customWidth="1"/>
    <col min="15628" max="15872" width="9.140625" style="40"/>
    <col min="15873" max="15873" width="15.7109375" style="40" customWidth="1"/>
    <col min="15874" max="15874" width="11" style="40" customWidth="1"/>
    <col min="15875" max="15875" width="8.140625" style="40" customWidth="1"/>
    <col min="15876" max="15877" width="7" style="40" bestFit="1" customWidth="1"/>
    <col min="15878" max="15878" width="7.85546875" style="40" customWidth="1"/>
    <col min="15879" max="15880" width="7" style="40" bestFit="1" customWidth="1"/>
    <col min="15881" max="15881" width="8.5703125" style="40" customWidth="1"/>
    <col min="15882" max="15882" width="7" style="40" bestFit="1" customWidth="1"/>
    <col min="15883" max="15883" width="15.7109375" style="40" bestFit="1" customWidth="1"/>
    <col min="15884" max="16128" width="9.140625" style="40"/>
    <col min="16129" max="16129" width="15.7109375" style="40" customWidth="1"/>
    <col min="16130" max="16130" width="11" style="40" customWidth="1"/>
    <col min="16131" max="16131" width="8.140625" style="40" customWidth="1"/>
    <col min="16132" max="16133" width="7" style="40" bestFit="1" customWidth="1"/>
    <col min="16134" max="16134" width="7.85546875" style="40" customWidth="1"/>
    <col min="16135" max="16136" width="7" style="40" bestFit="1" customWidth="1"/>
    <col min="16137" max="16137" width="8.5703125" style="40" customWidth="1"/>
    <col min="16138" max="16138" width="7" style="40" bestFit="1" customWidth="1"/>
    <col min="16139" max="16139" width="15.7109375" style="40" bestFit="1" customWidth="1"/>
    <col min="16140" max="16384" width="9.140625" style="40"/>
  </cols>
  <sheetData>
    <row r="1" spans="1:11" ht="18.75" customHeight="1">
      <c r="A1" s="1146" t="s">
        <v>661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1" ht="33" customHeight="1">
      <c r="A2" s="1316" t="s">
        <v>930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1" ht="24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ht="20.25" customHeight="1">
      <c r="A4" s="664" t="s">
        <v>251</v>
      </c>
      <c r="B4" s="666"/>
      <c r="C4" s="666"/>
      <c r="D4" s="1322"/>
      <c r="E4" s="1322"/>
      <c r="F4" s="1322"/>
      <c r="G4" s="712"/>
      <c r="H4" s="666"/>
      <c r="I4" s="712"/>
      <c r="J4" s="713"/>
      <c r="K4" s="674" t="s">
        <v>252</v>
      </c>
    </row>
    <row r="5" spans="1:11" ht="31.5" customHeight="1" thickBot="1">
      <c r="A5" s="1256" t="s">
        <v>931</v>
      </c>
      <c r="B5" s="1319" t="s">
        <v>628</v>
      </c>
      <c r="C5" s="1142"/>
      <c r="D5" s="1142"/>
      <c r="E5" s="1143" t="s">
        <v>567</v>
      </c>
      <c r="F5" s="1143"/>
      <c r="G5" s="1143"/>
      <c r="H5" s="1151" t="s">
        <v>568</v>
      </c>
      <c r="I5" s="1151"/>
      <c r="J5" s="1320"/>
      <c r="K5" s="1256" t="s">
        <v>414</v>
      </c>
    </row>
    <row r="6" spans="1:11" ht="37.5" customHeight="1" thickTop="1">
      <c r="A6" s="1257"/>
      <c r="B6" s="232" t="s">
        <v>566</v>
      </c>
      <c r="C6" s="140" t="s">
        <v>1062</v>
      </c>
      <c r="D6" s="140" t="s">
        <v>497</v>
      </c>
      <c r="E6" s="232" t="s">
        <v>46</v>
      </c>
      <c r="F6" s="140" t="s">
        <v>1062</v>
      </c>
      <c r="G6" s="140" t="s">
        <v>497</v>
      </c>
      <c r="H6" s="232" t="s">
        <v>46</v>
      </c>
      <c r="I6" s="140" t="s">
        <v>1062</v>
      </c>
      <c r="J6" s="140" t="s">
        <v>497</v>
      </c>
      <c r="K6" s="1257"/>
    </row>
    <row r="7" spans="1:11" ht="18" customHeight="1" thickBot="1">
      <c r="A7" s="279" t="s">
        <v>208</v>
      </c>
      <c r="B7" s="475">
        <f>D7+C7</f>
        <v>161</v>
      </c>
      <c r="C7" s="475">
        <f>I7+F7</f>
        <v>79</v>
      </c>
      <c r="D7" s="475">
        <f>J7+G7</f>
        <v>82</v>
      </c>
      <c r="E7" s="475">
        <f>G7+F7</f>
        <v>108</v>
      </c>
      <c r="F7" s="447">
        <v>54</v>
      </c>
      <c r="G7" s="447">
        <v>54</v>
      </c>
      <c r="H7" s="475">
        <f>J7+I7</f>
        <v>53</v>
      </c>
      <c r="I7" s="447">
        <v>25</v>
      </c>
      <c r="J7" s="447">
        <v>28</v>
      </c>
      <c r="K7" s="184" t="s">
        <v>209</v>
      </c>
    </row>
    <row r="8" spans="1:11" ht="18" customHeight="1" thickBot="1">
      <c r="A8" s="64">
        <v>1</v>
      </c>
      <c r="B8" s="585">
        <f t="shared" ref="B8:B71" si="0">D8+C8</f>
        <v>15</v>
      </c>
      <c r="C8" s="585">
        <f t="shared" ref="C8:C71" si="1">I8+F8</f>
        <v>9</v>
      </c>
      <c r="D8" s="585">
        <f t="shared" ref="D8:D71" si="2">J8+G8</f>
        <v>6</v>
      </c>
      <c r="E8" s="585">
        <f t="shared" ref="E8:E71" si="3">G8+F8</f>
        <v>13</v>
      </c>
      <c r="F8" s="438">
        <v>8</v>
      </c>
      <c r="G8" s="438">
        <v>5</v>
      </c>
      <c r="H8" s="585">
        <f t="shared" ref="H8:H71" si="4">J8+I8</f>
        <v>2</v>
      </c>
      <c r="I8" s="438">
        <v>1</v>
      </c>
      <c r="J8" s="438">
        <v>1</v>
      </c>
      <c r="K8" s="185">
        <v>1</v>
      </c>
    </row>
    <row r="9" spans="1:11" ht="18" customHeight="1" thickBot="1">
      <c r="A9" s="65">
        <v>2</v>
      </c>
      <c r="B9" s="475">
        <f t="shared" si="0"/>
        <v>4</v>
      </c>
      <c r="C9" s="475">
        <f t="shared" si="1"/>
        <v>1</v>
      </c>
      <c r="D9" s="475">
        <f t="shared" si="2"/>
        <v>3</v>
      </c>
      <c r="E9" s="475">
        <f t="shared" si="3"/>
        <v>3</v>
      </c>
      <c r="F9" s="440">
        <v>1</v>
      </c>
      <c r="G9" s="440">
        <v>2</v>
      </c>
      <c r="H9" s="475">
        <f t="shared" si="4"/>
        <v>1</v>
      </c>
      <c r="I9" s="440">
        <v>0</v>
      </c>
      <c r="J9" s="440">
        <v>1</v>
      </c>
      <c r="K9" s="186">
        <v>2</v>
      </c>
    </row>
    <row r="10" spans="1:11" ht="18" customHeight="1" thickBot="1">
      <c r="A10" s="64">
        <v>3</v>
      </c>
      <c r="B10" s="585">
        <f t="shared" si="0"/>
        <v>7</v>
      </c>
      <c r="C10" s="585">
        <f t="shared" si="1"/>
        <v>1</v>
      </c>
      <c r="D10" s="585">
        <f t="shared" si="2"/>
        <v>6</v>
      </c>
      <c r="E10" s="585">
        <f t="shared" si="3"/>
        <v>7</v>
      </c>
      <c r="F10" s="438">
        <v>1</v>
      </c>
      <c r="G10" s="438">
        <v>6</v>
      </c>
      <c r="H10" s="585">
        <f t="shared" si="4"/>
        <v>0</v>
      </c>
      <c r="I10" s="438">
        <v>0</v>
      </c>
      <c r="J10" s="438">
        <v>0</v>
      </c>
      <c r="K10" s="185">
        <v>3</v>
      </c>
    </row>
    <row r="11" spans="1:11" ht="18" customHeight="1" thickBot="1">
      <c r="A11" s="65">
        <v>4</v>
      </c>
      <c r="B11" s="475">
        <f t="shared" si="0"/>
        <v>3</v>
      </c>
      <c r="C11" s="475">
        <f t="shared" si="1"/>
        <v>2</v>
      </c>
      <c r="D11" s="475">
        <f t="shared" si="2"/>
        <v>1</v>
      </c>
      <c r="E11" s="475">
        <f t="shared" si="3"/>
        <v>2</v>
      </c>
      <c r="F11" s="440">
        <v>1</v>
      </c>
      <c r="G11" s="440">
        <v>1</v>
      </c>
      <c r="H11" s="475">
        <f t="shared" si="4"/>
        <v>1</v>
      </c>
      <c r="I11" s="440">
        <v>1</v>
      </c>
      <c r="J11" s="440">
        <v>0</v>
      </c>
      <c r="K11" s="186">
        <v>4</v>
      </c>
    </row>
    <row r="12" spans="1:11" ht="18" customHeight="1" thickBot="1">
      <c r="A12" s="64">
        <v>5</v>
      </c>
      <c r="B12" s="585">
        <f t="shared" si="0"/>
        <v>7</v>
      </c>
      <c r="C12" s="585">
        <f t="shared" si="1"/>
        <v>3</v>
      </c>
      <c r="D12" s="585">
        <f t="shared" si="2"/>
        <v>4</v>
      </c>
      <c r="E12" s="585">
        <f t="shared" si="3"/>
        <v>5</v>
      </c>
      <c r="F12" s="438">
        <v>2</v>
      </c>
      <c r="G12" s="438">
        <v>3</v>
      </c>
      <c r="H12" s="585">
        <f t="shared" si="4"/>
        <v>2</v>
      </c>
      <c r="I12" s="438">
        <v>1</v>
      </c>
      <c r="J12" s="438">
        <v>1</v>
      </c>
      <c r="K12" s="185">
        <v>5</v>
      </c>
    </row>
    <row r="13" spans="1:11" ht="18" customHeight="1" thickBot="1">
      <c r="A13" s="65">
        <v>6</v>
      </c>
      <c r="B13" s="475">
        <f t="shared" si="0"/>
        <v>3</v>
      </c>
      <c r="C13" s="475">
        <f t="shared" si="1"/>
        <v>2</v>
      </c>
      <c r="D13" s="475">
        <f t="shared" si="2"/>
        <v>1</v>
      </c>
      <c r="E13" s="475">
        <f t="shared" si="3"/>
        <v>3</v>
      </c>
      <c r="F13" s="440">
        <v>2</v>
      </c>
      <c r="G13" s="440">
        <v>1</v>
      </c>
      <c r="H13" s="475">
        <f t="shared" si="4"/>
        <v>0</v>
      </c>
      <c r="I13" s="440">
        <v>0</v>
      </c>
      <c r="J13" s="440">
        <v>0</v>
      </c>
      <c r="K13" s="186">
        <v>6</v>
      </c>
    </row>
    <row r="14" spans="1:11" ht="18" customHeight="1" thickBot="1">
      <c r="A14" s="64">
        <v>7</v>
      </c>
      <c r="B14" s="585">
        <f t="shared" si="0"/>
        <v>5</v>
      </c>
      <c r="C14" s="585">
        <f t="shared" si="1"/>
        <v>4</v>
      </c>
      <c r="D14" s="585">
        <f t="shared" si="2"/>
        <v>1</v>
      </c>
      <c r="E14" s="585">
        <f t="shared" si="3"/>
        <v>4</v>
      </c>
      <c r="F14" s="438">
        <v>3</v>
      </c>
      <c r="G14" s="438">
        <v>1</v>
      </c>
      <c r="H14" s="585">
        <f t="shared" si="4"/>
        <v>1</v>
      </c>
      <c r="I14" s="438">
        <v>1</v>
      </c>
      <c r="J14" s="438">
        <v>0</v>
      </c>
      <c r="K14" s="185">
        <v>7</v>
      </c>
    </row>
    <row r="15" spans="1:11" ht="18" customHeight="1" thickBot="1">
      <c r="A15" s="65">
        <v>8</v>
      </c>
      <c r="B15" s="475">
        <f t="shared" si="0"/>
        <v>2</v>
      </c>
      <c r="C15" s="475">
        <f t="shared" si="1"/>
        <v>1</v>
      </c>
      <c r="D15" s="475">
        <f t="shared" si="2"/>
        <v>1</v>
      </c>
      <c r="E15" s="475">
        <f t="shared" si="3"/>
        <v>2</v>
      </c>
      <c r="F15" s="440">
        <v>1</v>
      </c>
      <c r="G15" s="440">
        <v>1</v>
      </c>
      <c r="H15" s="475">
        <f t="shared" si="4"/>
        <v>0</v>
      </c>
      <c r="I15" s="440">
        <v>0</v>
      </c>
      <c r="J15" s="440">
        <v>0</v>
      </c>
      <c r="K15" s="186">
        <v>8</v>
      </c>
    </row>
    <row r="16" spans="1:11" ht="18" customHeight="1" thickBot="1">
      <c r="A16" s="64">
        <v>9</v>
      </c>
      <c r="B16" s="585">
        <f t="shared" si="0"/>
        <v>5</v>
      </c>
      <c r="C16" s="585">
        <f t="shared" si="1"/>
        <v>1</v>
      </c>
      <c r="D16" s="585">
        <f t="shared" si="2"/>
        <v>4</v>
      </c>
      <c r="E16" s="585">
        <f t="shared" si="3"/>
        <v>3</v>
      </c>
      <c r="F16" s="438">
        <v>0</v>
      </c>
      <c r="G16" s="438">
        <v>3</v>
      </c>
      <c r="H16" s="585">
        <f t="shared" si="4"/>
        <v>2</v>
      </c>
      <c r="I16" s="438">
        <v>1</v>
      </c>
      <c r="J16" s="438">
        <v>1</v>
      </c>
      <c r="K16" s="185">
        <v>9</v>
      </c>
    </row>
    <row r="17" spans="1:11" ht="18" customHeight="1" thickBot="1">
      <c r="A17" s="65">
        <v>10</v>
      </c>
      <c r="B17" s="475">
        <f t="shared" si="0"/>
        <v>1</v>
      </c>
      <c r="C17" s="475">
        <f t="shared" si="1"/>
        <v>1</v>
      </c>
      <c r="D17" s="475">
        <f t="shared" si="2"/>
        <v>0</v>
      </c>
      <c r="E17" s="475">
        <f t="shared" si="3"/>
        <v>1</v>
      </c>
      <c r="F17" s="440">
        <v>1</v>
      </c>
      <c r="G17" s="440">
        <v>0</v>
      </c>
      <c r="H17" s="475">
        <f t="shared" si="4"/>
        <v>0</v>
      </c>
      <c r="I17" s="440">
        <v>0</v>
      </c>
      <c r="J17" s="440">
        <v>0</v>
      </c>
      <c r="K17" s="186">
        <v>10</v>
      </c>
    </row>
    <row r="18" spans="1:11" ht="18" customHeight="1" thickBot="1">
      <c r="A18" s="64">
        <v>11</v>
      </c>
      <c r="B18" s="585">
        <f t="shared" si="0"/>
        <v>3</v>
      </c>
      <c r="C18" s="585">
        <f t="shared" si="1"/>
        <v>1</v>
      </c>
      <c r="D18" s="585">
        <f t="shared" si="2"/>
        <v>2</v>
      </c>
      <c r="E18" s="585">
        <f t="shared" si="3"/>
        <v>1</v>
      </c>
      <c r="F18" s="438">
        <v>1</v>
      </c>
      <c r="G18" s="438">
        <v>0</v>
      </c>
      <c r="H18" s="585">
        <f t="shared" si="4"/>
        <v>2</v>
      </c>
      <c r="I18" s="438">
        <v>0</v>
      </c>
      <c r="J18" s="438">
        <v>2</v>
      </c>
      <c r="K18" s="185">
        <v>11</v>
      </c>
    </row>
    <row r="19" spans="1:11" ht="18" customHeight="1" thickBot="1">
      <c r="A19" s="65">
        <v>12</v>
      </c>
      <c r="B19" s="475">
        <f t="shared" si="0"/>
        <v>1</v>
      </c>
      <c r="C19" s="475">
        <f t="shared" si="1"/>
        <v>0</v>
      </c>
      <c r="D19" s="475">
        <f t="shared" si="2"/>
        <v>1</v>
      </c>
      <c r="E19" s="475">
        <f t="shared" si="3"/>
        <v>1</v>
      </c>
      <c r="F19" s="440">
        <v>0</v>
      </c>
      <c r="G19" s="440">
        <v>1</v>
      </c>
      <c r="H19" s="475">
        <f t="shared" si="4"/>
        <v>0</v>
      </c>
      <c r="I19" s="440">
        <v>0</v>
      </c>
      <c r="J19" s="440">
        <v>0</v>
      </c>
      <c r="K19" s="186">
        <v>12</v>
      </c>
    </row>
    <row r="20" spans="1:11" ht="18" customHeight="1" thickBot="1">
      <c r="A20" s="64">
        <v>13</v>
      </c>
      <c r="B20" s="585">
        <f t="shared" si="0"/>
        <v>5</v>
      </c>
      <c r="C20" s="585">
        <f t="shared" si="1"/>
        <v>0</v>
      </c>
      <c r="D20" s="585">
        <f t="shared" si="2"/>
        <v>5</v>
      </c>
      <c r="E20" s="585">
        <f t="shared" si="3"/>
        <v>2</v>
      </c>
      <c r="F20" s="438">
        <v>0</v>
      </c>
      <c r="G20" s="438">
        <v>2</v>
      </c>
      <c r="H20" s="585">
        <f t="shared" si="4"/>
        <v>3</v>
      </c>
      <c r="I20" s="438">
        <v>0</v>
      </c>
      <c r="J20" s="438">
        <v>3</v>
      </c>
      <c r="K20" s="185">
        <v>13</v>
      </c>
    </row>
    <row r="21" spans="1:11" ht="18" customHeight="1" thickBot="1">
      <c r="A21" s="65">
        <v>14</v>
      </c>
      <c r="B21" s="475">
        <f t="shared" si="0"/>
        <v>7</v>
      </c>
      <c r="C21" s="475">
        <f t="shared" si="1"/>
        <v>2</v>
      </c>
      <c r="D21" s="475">
        <f t="shared" si="2"/>
        <v>5</v>
      </c>
      <c r="E21" s="475">
        <f t="shared" si="3"/>
        <v>3</v>
      </c>
      <c r="F21" s="440">
        <v>1</v>
      </c>
      <c r="G21" s="440">
        <v>2</v>
      </c>
      <c r="H21" s="475">
        <f t="shared" si="4"/>
        <v>4</v>
      </c>
      <c r="I21" s="440">
        <v>1</v>
      </c>
      <c r="J21" s="440">
        <v>3</v>
      </c>
      <c r="K21" s="186">
        <v>14</v>
      </c>
    </row>
    <row r="22" spans="1:11" ht="18" customHeight="1" thickBot="1">
      <c r="A22" s="64">
        <v>15</v>
      </c>
      <c r="B22" s="585">
        <f t="shared" si="0"/>
        <v>1</v>
      </c>
      <c r="C22" s="585">
        <f t="shared" si="1"/>
        <v>0</v>
      </c>
      <c r="D22" s="585">
        <f t="shared" si="2"/>
        <v>1</v>
      </c>
      <c r="E22" s="585">
        <f t="shared" si="3"/>
        <v>0</v>
      </c>
      <c r="F22" s="438">
        <v>0</v>
      </c>
      <c r="G22" s="438">
        <v>0</v>
      </c>
      <c r="H22" s="585">
        <f t="shared" si="4"/>
        <v>1</v>
      </c>
      <c r="I22" s="438">
        <v>0</v>
      </c>
      <c r="J22" s="438">
        <v>1</v>
      </c>
      <c r="K22" s="185">
        <v>15</v>
      </c>
    </row>
    <row r="23" spans="1:11" ht="18" customHeight="1" thickBot="1">
      <c r="A23" s="65">
        <v>16</v>
      </c>
      <c r="B23" s="475">
        <f t="shared" si="0"/>
        <v>11</v>
      </c>
      <c r="C23" s="475">
        <f t="shared" si="1"/>
        <v>2</v>
      </c>
      <c r="D23" s="475">
        <f t="shared" si="2"/>
        <v>9</v>
      </c>
      <c r="E23" s="475">
        <f t="shared" si="3"/>
        <v>5</v>
      </c>
      <c r="F23" s="440">
        <v>1</v>
      </c>
      <c r="G23" s="440">
        <v>4</v>
      </c>
      <c r="H23" s="475">
        <f t="shared" si="4"/>
        <v>6</v>
      </c>
      <c r="I23" s="440">
        <v>1</v>
      </c>
      <c r="J23" s="440">
        <v>5</v>
      </c>
      <c r="K23" s="186">
        <v>16</v>
      </c>
    </row>
    <row r="24" spans="1:11" ht="18" customHeight="1" thickBot="1">
      <c r="A24" s="64">
        <v>17</v>
      </c>
      <c r="B24" s="585">
        <f t="shared" si="0"/>
        <v>5</v>
      </c>
      <c r="C24" s="585">
        <f t="shared" si="1"/>
        <v>2</v>
      </c>
      <c r="D24" s="585">
        <f t="shared" si="2"/>
        <v>3</v>
      </c>
      <c r="E24" s="585">
        <f t="shared" si="3"/>
        <v>3</v>
      </c>
      <c r="F24" s="438">
        <v>1</v>
      </c>
      <c r="G24" s="438">
        <v>2</v>
      </c>
      <c r="H24" s="585">
        <f t="shared" si="4"/>
        <v>2</v>
      </c>
      <c r="I24" s="438">
        <v>1</v>
      </c>
      <c r="J24" s="438">
        <v>1</v>
      </c>
      <c r="K24" s="185">
        <v>17</v>
      </c>
    </row>
    <row r="25" spans="1:11" ht="18" customHeight="1" thickBot="1">
      <c r="A25" s="65">
        <v>18</v>
      </c>
      <c r="B25" s="475">
        <f t="shared" si="0"/>
        <v>8</v>
      </c>
      <c r="C25" s="475">
        <f t="shared" si="1"/>
        <v>2</v>
      </c>
      <c r="D25" s="475">
        <f t="shared" si="2"/>
        <v>6</v>
      </c>
      <c r="E25" s="475">
        <f t="shared" si="3"/>
        <v>4</v>
      </c>
      <c r="F25" s="440">
        <v>0</v>
      </c>
      <c r="G25" s="440">
        <v>4</v>
      </c>
      <c r="H25" s="475">
        <f t="shared" si="4"/>
        <v>4</v>
      </c>
      <c r="I25" s="440">
        <v>2</v>
      </c>
      <c r="J25" s="440">
        <v>2</v>
      </c>
      <c r="K25" s="186">
        <v>18</v>
      </c>
    </row>
    <row r="26" spans="1:11" ht="18" customHeight="1" thickBot="1">
      <c r="A26" s="64">
        <v>19</v>
      </c>
      <c r="B26" s="585">
        <f t="shared" si="0"/>
        <v>9</v>
      </c>
      <c r="C26" s="585">
        <f t="shared" si="1"/>
        <v>1</v>
      </c>
      <c r="D26" s="585">
        <f t="shared" si="2"/>
        <v>8</v>
      </c>
      <c r="E26" s="585">
        <f t="shared" si="3"/>
        <v>5</v>
      </c>
      <c r="F26" s="438">
        <v>1</v>
      </c>
      <c r="G26" s="438">
        <v>4</v>
      </c>
      <c r="H26" s="585">
        <f t="shared" si="4"/>
        <v>4</v>
      </c>
      <c r="I26" s="438">
        <v>0</v>
      </c>
      <c r="J26" s="438">
        <v>4</v>
      </c>
      <c r="K26" s="185">
        <v>19</v>
      </c>
    </row>
    <row r="27" spans="1:11" ht="18" customHeight="1" thickBot="1">
      <c r="A27" s="65">
        <v>20</v>
      </c>
      <c r="B27" s="475">
        <f t="shared" si="0"/>
        <v>14</v>
      </c>
      <c r="C27" s="475">
        <f t="shared" si="1"/>
        <v>1</v>
      </c>
      <c r="D27" s="475">
        <f t="shared" si="2"/>
        <v>13</v>
      </c>
      <c r="E27" s="475">
        <f t="shared" si="3"/>
        <v>7</v>
      </c>
      <c r="F27" s="440">
        <v>0</v>
      </c>
      <c r="G27" s="440">
        <v>7</v>
      </c>
      <c r="H27" s="475">
        <f t="shared" si="4"/>
        <v>7</v>
      </c>
      <c r="I27" s="440">
        <v>1</v>
      </c>
      <c r="J27" s="440">
        <v>6</v>
      </c>
      <c r="K27" s="186">
        <v>20</v>
      </c>
    </row>
    <row r="28" spans="1:11" ht="18" customHeight="1" thickBot="1">
      <c r="A28" s="64">
        <v>21</v>
      </c>
      <c r="B28" s="585">
        <f t="shared" si="0"/>
        <v>25</v>
      </c>
      <c r="C28" s="585">
        <f t="shared" si="1"/>
        <v>1</v>
      </c>
      <c r="D28" s="585">
        <f t="shared" si="2"/>
        <v>24</v>
      </c>
      <c r="E28" s="585">
        <f t="shared" si="3"/>
        <v>17</v>
      </c>
      <c r="F28" s="438">
        <v>1</v>
      </c>
      <c r="G28" s="438">
        <v>16</v>
      </c>
      <c r="H28" s="585">
        <f t="shared" si="4"/>
        <v>8</v>
      </c>
      <c r="I28" s="438">
        <v>0</v>
      </c>
      <c r="J28" s="438">
        <v>8</v>
      </c>
      <c r="K28" s="185">
        <v>21</v>
      </c>
    </row>
    <row r="29" spans="1:11" ht="18" customHeight="1" thickBot="1">
      <c r="A29" s="65">
        <v>22</v>
      </c>
      <c r="B29" s="475">
        <f t="shared" si="0"/>
        <v>19</v>
      </c>
      <c r="C29" s="475">
        <f t="shared" si="1"/>
        <v>1</v>
      </c>
      <c r="D29" s="475">
        <f t="shared" si="2"/>
        <v>18</v>
      </c>
      <c r="E29" s="475">
        <f t="shared" si="3"/>
        <v>14</v>
      </c>
      <c r="F29" s="440">
        <v>1</v>
      </c>
      <c r="G29" s="440">
        <v>13</v>
      </c>
      <c r="H29" s="475">
        <f t="shared" si="4"/>
        <v>5</v>
      </c>
      <c r="I29" s="440">
        <v>0</v>
      </c>
      <c r="J29" s="440">
        <v>5</v>
      </c>
      <c r="K29" s="186">
        <v>22</v>
      </c>
    </row>
    <row r="30" spans="1:11" ht="18" customHeight="1" thickBot="1">
      <c r="A30" s="64">
        <v>23</v>
      </c>
      <c r="B30" s="585">
        <f t="shared" si="0"/>
        <v>28</v>
      </c>
      <c r="C30" s="585">
        <f t="shared" si="1"/>
        <v>3</v>
      </c>
      <c r="D30" s="585">
        <f t="shared" si="2"/>
        <v>25</v>
      </c>
      <c r="E30" s="585">
        <f t="shared" si="3"/>
        <v>22</v>
      </c>
      <c r="F30" s="438">
        <v>1</v>
      </c>
      <c r="G30" s="438">
        <v>21</v>
      </c>
      <c r="H30" s="585">
        <f t="shared" si="4"/>
        <v>6</v>
      </c>
      <c r="I30" s="438">
        <v>2</v>
      </c>
      <c r="J30" s="438">
        <v>4</v>
      </c>
      <c r="K30" s="185">
        <v>23</v>
      </c>
    </row>
    <row r="31" spans="1:11" ht="18" customHeight="1" thickBot="1">
      <c r="A31" s="65">
        <v>24</v>
      </c>
      <c r="B31" s="475">
        <f t="shared" si="0"/>
        <v>28</v>
      </c>
      <c r="C31" s="475">
        <f t="shared" si="1"/>
        <v>2</v>
      </c>
      <c r="D31" s="475">
        <f t="shared" si="2"/>
        <v>26</v>
      </c>
      <c r="E31" s="475">
        <f t="shared" si="3"/>
        <v>27</v>
      </c>
      <c r="F31" s="440">
        <v>1</v>
      </c>
      <c r="G31" s="440">
        <v>26</v>
      </c>
      <c r="H31" s="475">
        <f t="shared" si="4"/>
        <v>1</v>
      </c>
      <c r="I31" s="440">
        <v>1</v>
      </c>
      <c r="J31" s="440">
        <v>0</v>
      </c>
      <c r="K31" s="186">
        <v>24</v>
      </c>
    </row>
    <row r="32" spans="1:11" ht="18" customHeight="1" thickBot="1">
      <c r="A32" s="64">
        <v>25</v>
      </c>
      <c r="B32" s="585">
        <f t="shared" si="0"/>
        <v>26</v>
      </c>
      <c r="C32" s="585">
        <f t="shared" si="1"/>
        <v>0</v>
      </c>
      <c r="D32" s="585">
        <f t="shared" si="2"/>
        <v>26</v>
      </c>
      <c r="E32" s="585">
        <f t="shared" si="3"/>
        <v>22</v>
      </c>
      <c r="F32" s="438">
        <v>0</v>
      </c>
      <c r="G32" s="438">
        <v>22</v>
      </c>
      <c r="H32" s="585">
        <f t="shared" si="4"/>
        <v>4</v>
      </c>
      <c r="I32" s="438">
        <v>0</v>
      </c>
      <c r="J32" s="438">
        <v>4</v>
      </c>
      <c r="K32" s="185">
        <v>25</v>
      </c>
    </row>
    <row r="33" spans="1:11" ht="18" customHeight="1" thickBot="1">
      <c r="A33" s="65">
        <v>26</v>
      </c>
      <c r="B33" s="475">
        <f t="shared" si="0"/>
        <v>43</v>
      </c>
      <c r="C33" s="475">
        <f t="shared" si="1"/>
        <v>4</v>
      </c>
      <c r="D33" s="475">
        <f t="shared" si="2"/>
        <v>39</v>
      </c>
      <c r="E33" s="475">
        <f t="shared" si="3"/>
        <v>40</v>
      </c>
      <c r="F33" s="440">
        <v>3</v>
      </c>
      <c r="G33" s="440">
        <v>37</v>
      </c>
      <c r="H33" s="475">
        <f t="shared" si="4"/>
        <v>3</v>
      </c>
      <c r="I33" s="440">
        <v>1</v>
      </c>
      <c r="J33" s="440">
        <v>2</v>
      </c>
      <c r="K33" s="186">
        <v>26</v>
      </c>
    </row>
    <row r="34" spans="1:11" ht="18" customHeight="1" thickBot="1">
      <c r="A34" s="64">
        <v>27</v>
      </c>
      <c r="B34" s="585">
        <f t="shared" si="0"/>
        <v>20</v>
      </c>
      <c r="C34" s="585">
        <f t="shared" si="1"/>
        <v>4</v>
      </c>
      <c r="D34" s="585">
        <f t="shared" si="2"/>
        <v>16</v>
      </c>
      <c r="E34" s="585">
        <f t="shared" si="3"/>
        <v>17</v>
      </c>
      <c r="F34" s="438">
        <v>3</v>
      </c>
      <c r="G34" s="438">
        <v>14</v>
      </c>
      <c r="H34" s="585">
        <f t="shared" si="4"/>
        <v>3</v>
      </c>
      <c r="I34" s="438">
        <v>1</v>
      </c>
      <c r="J34" s="438">
        <v>2</v>
      </c>
      <c r="K34" s="185">
        <v>27</v>
      </c>
    </row>
    <row r="35" spans="1:11" ht="18" customHeight="1" thickBot="1">
      <c r="A35" s="65">
        <v>28</v>
      </c>
      <c r="B35" s="475">
        <f t="shared" si="0"/>
        <v>33</v>
      </c>
      <c r="C35" s="475">
        <f t="shared" si="1"/>
        <v>2</v>
      </c>
      <c r="D35" s="475">
        <f t="shared" si="2"/>
        <v>31</v>
      </c>
      <c r="E35" s="475">
        <f t="shared" si="3"/>
        <v>28</v>
      </c>
      <c r="F35" s="440">
        <v>2</v>
      </c>
      <c r="G35" s="440">
        <v>26</v>
      </c>
      <c r="H35" s="475">
        <f t="shared" si="4"/>
        <v>5</v>
      </c>
      <c r="I35" s="440">
        <v>0</v>
      </c>
      <c r="J35" s="440">
        <v>5</v>
      </c>
      <c r="K35" s="186">
        <v>28</v>
      </c>
    </row>
    <row r="36" spans="1:11" ht="18" customHeight="1" thickBot="1">
      <c r="A36" s="64">
        <v>29</v>
      </c>
      <c r="B36" s="585">
        <f t="shared" si="0"/>
        <v>30</v>
      </c>
      <c r="C36" s="585">
        <f t="shared" si="1"/>
        <v>2</v>
      </c>
      <c r="D36" s="585">
        <f t="shared" si="2"/>
        <v>28</v>
      </c>
      <c r="E36" s="585">
        <f t="shared" si="3"/>
        <v>28</v>
      </c>
      <c r="F36" s="438">
        <v>2</v>
      </c>
      <c r="G36" s="438">
        <v>26</v>
      </c>
      <c r="H36" s="585">
        <f t="shared" si="4"/>
        <v>2</v>
      </c>
      <c r="I36" s="438">
        <v>0</v>
      </c>
      <c r="J36" s="438">
        <v>2</v>
      </c>
      <c r="K36" s="185">
        <v>29</v>
      </c>
    </row>
    <row r="37" spans="1:11" ht="18" customHeight="1" thickBot="1">
      <c r="A37" s="65">
        <v>30</v>
      </c>
      <c r="B37" s="475">
        <f t="shared" si="0"/>
        <v>37</v>
      </c>
      <c r="C37" s="475">
        <f t="shared" si="1"/>
        <v>7</v>
      </c>
      <c r="D37" s="475">
        <f t="shared" si="2"/>
        <v>30</v>
      </c>
      <c r="E37" s="475">
        <f t="shared" si="3"/>
        <v>33</v>
      </c>
      <c r="F37" s="440">
        <v>5</v>
      </c>
      <c r="G37" s="440">
        <v>28</v>
      </c>
      <c r="H37" s="475">
        <f t="shared" si="4"/>
        <v>4</v>
      </c>
      <c r="I37" s="440">
        <v>2</v>
      </c>
      <c r="J37" s="440">
        <v>2</v>
      </c>
      <c r="K37" s="186">
        <v>30</v>
      </c>
    </row>
    <row r="38" spans="1:11" ht="18" customHeight="1" thickBot="1">
      <c r="A38" s="64">
        <v>31</v>
      </c>
      <c r="B38" s="585">
        <f t="shared" si="0"/>
        <v>33</v>
      </c>
      <c r="C38" s="585">
        <f t="shared" si="1"/>
        <v>7</v>
      </c>
      <c r="D38" s="585">
        <f t="shared" si="2"/>
        <v>26</v>
      </c>
      <c r="E38" s="585">
        <f t="shared" si="3"/>
        <v>32</v>
      </c>
      <c r="F38" s="438">
        <v>7</v>
      </c>
      <c r="G38" s="438">
        <v>25</v>
      </c>
      <c r="H38" s="585">
        <f t="shared" si="4"/>
        <v>1</v>
      </c>
      <c r="I38" s="438">
        <v>0</v>
      </c>
      <c r="J38" s="438">
        <v>1</v>
      </c>
      <c r="K38" s="185">
        <v>31</v>
      </c>
    </row>
    <row r="39" spans="1:11" ht="18" customHeight="1" thickBot="1">
      <c r="A39" s="65">
        <v>32</v>
      </c>
      <c r="B39" s="475">
        <f t="shared" si="0"/>
        <v>34</v>
      </c>
      <c r="C39" s="475">
        <f t="shared" si="1"/>
        <v>5</v>
      </c>
      <c r="D39" s="475">
        <f t="shared" si="2"/>
        <v>29</v>
      </c>
      <c r="E39" s="465">
        <f t="shared" si="3"/>
        <v>32</v>
      </c>
      <c r="F39" s="440">
        <v>4</v>
      </c>
      <c r="G39" s="440">
        <v>28</v>
      </c>
      <c r="H39" s="465">
        <f t="shared" si="4"/>
        <v>2</v>
      </c>
      <c r="I39" s="440">
        <v>1</v>
      </c>
      <c r="J39" s="440">
        <v>1</v>
      </c>
      <c r="K39" s="186">
        <v>32</v>
      </c>
    </row>
    <row r="40" spans="1:11" ht="18" customHeight="1">
      <c r="A40" s="714">
        <v>33</v>
      </c>
      <c r="B40" s="715">
        <f t="shared" si="0"/>
        <v>36</v>
      </c>
      <c r="C40" s="715">
        <f t="shared" si="1"/>
        <v>4</v>
      </c>
      <c r="D40" s="715">
        <f t="shared" si="2"/>
        <v>32</v>
      </c>
      <c r="E40" s="787">
        <f t="shared" si="3"/>
        <v>32</v>
      </c>
      <c r="F40" s="442">
        <v>3</v>
      </c>
      <c r="G40" s="442">
        <v>29</v>
      </c>
      <c r="H40" s="787">
        <f t="shared" si="4"/>
        <v>4</v>
      </c>
      <c r="I40" s="442">
        <v>1</v>
      </c>
      <c r="J40" s="442">
        <v>3</v>
      </c>
      <c r="K40" s="716">
        <v>33</v>
      </c>
    </row>
    <row r="41" spans="1:11" ht="18" customHeight="1" thickBot="1">
      <c r="A41" s="63">
        <v>34</v>
      </c>
      <c r="B41" s="463">
        <f t="shared" si="0"/>
        <v>26</v>
      </c>
      <c r="C41" s="463">
        <f t="shared" si="1"/>
        <v>5</v>
      </c>
      <c r="D41" s="463">
        <f t="shared" si="2"/>
        <v>21</v>
      </c>
      <c r="E41" s="463">
        <f t="shared" si="3"/>
        <v>23</v>
      </c>
      <c r="F41" s="436">
        <v>5</v>
      </c>
      <c r="G41" s="436">
        <v>18</v>
      </c>
      <c r="H41" s="463">
        <f t="shared" si="4"/>
        <v>3</v>
      </c>
      <c r="I41" s="436">
        <v>0</v>
      </c>
      <c r="J41" s="436">
        <v>3</v>
      </c>
      <c r="K41" s="188">
        <v>34</v>
      </c>
    </row>
    <row r="42" spans="1:11" ht="18" customHeight="1" thickBot="1">
      <c r="A42" s="64">
        <v>35</v>
      </c>
      <c r="B42" s="585">
        <f t="shared" si="0"/>
        <v>35</v>
      </c>
      <c r="C42" s="585">
        <f t="shared" si="1"/>
        <v>9</v>
      </c>
      <c r="D42" s="585">
        <f t="shared" si="2"/>
        <v>26</v>
      </c>
      <c r="E42" s="585">
        <f t="shared" si="3"/>
        <v>32</v>
      </c>
      <c r="F42" s="438">
        <v>7</v>
      </c>
      <c r="G42" s="438">
        <v>25</v>
      </c>
      <c r="H42" s="585">
        <f t="shared" si="4"/>
        <v>3</v>
      </c>
      <c r="I42" s="438">
        <v>2</v>
      </c>
      <c r="J42" s="438">
        <v>1</v>
      </c>
      <c r="K42" s="185">
        <v>35</v>
      </c>
    </row>
    <row r="43" spans="1:11" ht="18" customHeight="1" thickBot="1">
      <c r="A43" s="65">
        <v>36</v>
      </c>
      <c r="B43" s="475">
        <f t="shared" si="0"/>
        <v>45</v>
      </c>
      <c r="C43" s="475">
        <f t="shared" si="1"/>
        <v>5</v>
      </c>
      <c r="D43" s="475">
        <f t="shared" si="2"/>
        <v>40</v>
      </c>
      <c r="E43" s="475">
        <f t="shared" si="3"/>
        <v>41</v>
      </c>
      <c r="F43" s="440">
        <v>2</v>
      </c>
      <c r="G43" s="440">
        <v>39</v>
      </c>
      <c r="H43" s="475">
        <f t="shared" si="4"/>
        <v>4</v>
      </c>
      <c r="I43" s="440">
        <v>3</v>
      </c>
      <c r="J43" s="440">
        <v>1</v>
      </c>
      <c r="K43" s="186">
        <v>36</v>
      </c>
    </row>
    <row r="44" spans="1:11" ht="18" customHeight="1" thickBot="1">
      <c r="A44" s="64">
        <v>37</v>
      </c>
      <c r="B44" s="585">
        <f t="shared" si="0"/>
        <v>24</v>
      </c>
      <c r="C44" s="585">
        <f t="shared" si="1"/>
        <v>2</v>
      </c>
      <c r="D44" s="585">
        <f t="shared" si="2"/>
        <v>22</v>
      </c>
      <c r="E44" s="585">
        <f t="shared" si="3"/>
        <v>22</v>
      </c>
      <c r="F44" s="438">
        <v>2</v>
      </c>
      <c r="G44" s="438">
        <v>20</v>
      </c>
      <c r="H44" s="585">
        <f t="shared" si="4"/>
        <v>2</v>
      </c>
      <c r="I44" s="438">
        <v>0</v>
      </c>
      <c r="J44" s="438">
        <v>2</v>
      </c>
      <c r="K44" s="185">
        <v>37</v>
      </c>
    </row>
    <row r="45" spans="1:11" ht="18" customHeight="1" thickBot="1">
      <c r="A45" s="65">
        <v>38</v>
      </c>
      <c r="B45" s="475">
        <f t="shared" si="0"/>
        <v>29</v>
      </c>
      <c r="C45" s="475">
        <f t="shared" si="1"/>
        <v>4</v>
      </c>
      <c r="D45" s="475">
        <f t="shared" si="2"/>
        <v>25</v>
      </c>
      <c r="E45" s="475">
        <f t="shared" si="3"/>
        <v>25</v>
      </c>
      <c r="F45" s="440">
        <v>2</v>
      </c>
      <c r="G45" s="440">
        <v>23</v>
      </c>
      <c r="H45" s="475">
        <f t="shared" si="4"/>
        <v>4</v>
      </c>
      <c r="I45" s="440">
        <v>2</v>
      </c>
      <c r="J45" s="440">
        <v>2</v>
      </c>
      <c r="K45" s="186">
        <v>38</v>
      </c>
    </row>
    <row r="46" spans="1:11" ht="18" customHeight="1" thickBot="1">
      <c r="A46" s="64">
        <v>39</v>
      </c>
      <c r="B46" s="585">
        <f t="shared" si="0"/>
        <v>37</v>
      </c>
      <c r="C46" s="585">
        <f t="shared" si="1"/>
        <v>4</v>
      </c>
      <c r="D46" s="585">
        <f t="shared" si="2"/>
        <v>33</v>
      </c>
      <c r="E46" s="585">
        <f t="shared" si="3"/>
        <v>31</v>
      </c>
      <c r="F46" s="438">
        <v>3</v>
      </c>
      <c r="G46" s="438">
        <v>28</v>
      </c>
      <c r="H46" s="585">
        <f t="shared" si="4"/>
        <v>6</v>
      </c>
      <c r="I46" s="438">
        <v>1</v>
      </c>
      <c r="J46" s="438">
        <v>5</v>
      </c>
      <c r="K46" s="185">
        <v>39</v>
      </c>
    </row>
    <row r="47" spans="1:11" ht="18" customHeight="1" thickBot="1">
      <c r="A47" s="65">
        <v>40</v>
      </c>
      <c r="B47" s="475">
        <f t="shared" si="0"/>
        <v>26</v>
      </c>
      <c r="C47" s="475">
        <f t="shared" si="1"/>
        <v>5</v>
      </c>
      <c r="D47" s="475">
        <f t="shared" si="2"/>
        <v>21</v>
      </c>
      <c r="E47" s="475">
        <f t="shared" si="3"/>
        <v>24</v>
      </c>
      <c r="F47" s="440">
        <v>5</v>
      </c>
      <c r="G47" s="440">
        <v>19</v>
      </c>
      <c r="H47" s="475">
        <f t="shared" si="4"/>
        <v>2</v>
      </c>
      <c r="I47" s="440">
        <v>0</v>
      </c>
      <c r="J47" s="440">
        <v>2</v>
      </c>
      <c r="K47" s="186">
        <v>40</v>
      </c>
    </row>
    <row r="48" spans="1:11" ht="18" customHeight="1" thickBot="1">
      <c r="A48" s="64">
        <v>41</v>
      </c>
      <c r="B48" s="585">
        <f t="shared" si="0"/>
        <v>23</v>
      </c>
      <c r="C48" s="585">
        <f t="shared" si="1"/>
        <v>6</v>
      </c>
      <c r="D48" s="585">
        <f t="shared" si="2"/>
        <v>17</v>
      </c>
      <c r="E48" s="585">
        <f t="shared" si="3"/>
        <v>17</v>
      </c>
      <c r="F48" s="438">
        <v>3</v>
      </c>
      <c r="G48" s="438">
        <v>14</v>
      </c>
      <c r="H48" s="585">
        <f t="shared" si="4"/>
        <v>6</v>
      </c>
      <c r="I48" s="438">
        <v>3</v>
      </c>
      <c r="J48" s="438">
        <v>3</v>
      </c>
      <c r="K48" s="185">
        <v>41</v>
      </c>
    </row>
    <row r="49" spans="1:11" ht="18" customHeight="1" thickBot="1">
      <c r="A49" s="65">
        <v>42</v>
      </c>
      <c r="B49" s="475">
        <f t="shared" si="0"/>
        <v>27</v>
      </c>
      <c r="C49" s="475">
        <f t="shared" si="1"/>
        <v>2</v>
      </c>
      <c r="D49" s="475">
        <f t="shared" si="2"/>
        <v>25</v>
      </c>
      <c r="E49" s="475">
        <f t="shared" si="3"/>
        <v>26</v>
      </c>
      <c r="F49" s="440">
        <v>2</v>
      </c>
      <c r="G49" s="440">
        <v>24</v>
      </c>
      <c r="H49" s="475">
        <f t="shared" si="4"/>
        <v>1</v>
      </c>
      <c r="I49" s="440">
        <v>0</v>
      </c>
      <c r="J49" s="440">
        <v>1</v>
      </c>
      <c r="K49" s="186">
        <v>42</v>
      </c>
    </row>
    <row r="50" spans="1:11" ht="18" customHeight="1" thickBot="1">
      <c r="A50" s="64">
        <v>43</v>
      </c>
      <c r="B50" s="585">
        <f t="shared" si="0"/>
        <v>33</v>
      </c>
      <c r="C50" s="585">
        <f t="shared" si="1"/>
        <v>5</v>
      </c>
      <c r="D50" s="585">
        <f t="shared" si="2"/>
        <v>28</v>
      </c>
      <c r="E50" s="585">
        <f t="shared" si="3"/>
        <v>30</v>
      </c>
      <c r="F50" s="438">
        <v>4</v>
      </c>
      <c r="G50" s="438">
        <v>26</v>
      </c>
      <c r="H50" s="585">
        <f t="shared" si="4"/>
        <v>3</v>
      </c>
      <c r="I50" s="438">
        <v>1</v>
      </c>
      <c r="J50" s="438">
        <v>2</v>
      </c>
      <c r="K50" s="185">
        <v>43</v>
      </c>
    </row>
    <row r="51" spans="1:11" ht="18" customHeight="1" thickBot="1">
      <c r="A51" s="65">
        <v>44</v>
      </c>
      <c r="B51" s="475">
        <f t="shared" si="0"/>
        <v>27</v>
      </c>
      <c r="C51" s="475">
        <f t="shared" si="1"/>
        <v>5</v>
      </c>
      <c r="D51" s="475">
        <f t="shared" si="2"/>
        <v>22</v>
      </c>
      <c r="E51" s="475">
        <f t="shared" si="3"/>
        <v>25</v>
      </c>
      <c r="F51" s="440">
        <v>5</v>
      </c>
      <c r="G51" s="440">
        <v>20</v>
      </c>
      <c r="H51" s="475">
        <f t="shared" si="4"/>
        <v>2</v>
      </c>
      <c r="I51" s="440">
        <v>0</v>
      </c>
      <c r="J51" s="440">
        <v>2</v>
      </c>
      <c r="K51" s="186">
        <v>44</v>
      </c>
    </row>
    <row r="52" spans="1:11" ht="18" customHeight="1" thickBot="1">
      <c r="A52" s="64">
        <v>45</v>
      </c>
      <c r="B52" s="585">
        <f t="shared" si="0"/>
        <v>41</v>
      </c>
      <c r="C52" s="585">
        <f t="shared" si="1"/>
        <v>5</v>
      </c>
      <c r="D52" s="585">
        <f t="shared" si="2"/>
        <v>36</v>
      </c>
      <c r="E52" s="585">
        <f t="shared" si="3"/>
        <v>39</v>
      </c>
      <c r="F52" s="438">
        <v>4</v>
      </c>
      <c r="G52" s="438">
        <v>35</v>
      </c>
      <c r="H52" s="585">
        <f t="shared" si="4"/>
        <v>2</v>
      </c>
      <c r="I52" s="438">
        <v>1</v>
      </c>
      <c r="J52" s="438">
        <v>1</v>
      </c>
      <c r="K52" s="185">
        <v>45</v>
      </c>
    </row>
    <row r="53" spans="1:11" ht="18" customHeight="1" thickBot="1">
      <c r="A53" s="65">
        <v>46</v>
      </c>
      <c r="B53" s="475">
        <f t="shared" si="0"/>
        <v>27</v>
      </c>
      <c r="C53" s="475">
        <f t="shared" si="1"/>
        <v>1</v>
      </c>
      <c r="D53" s="475">
        <f t="shared" si="2"/>
        <v>26</v>
      </c>
      <c r="E53" s="475">
        <f t="shared" si="3"/>
        <v>26</v>
      </c>
      <c r="F53" s="440">
        <v>1</v>
      </c>
      <c r="G53" s="440">
        <v>25</v>
      </c>
      <c r="H53" s="475">
        <f t="shared" si="4"/>
        <v>1</v>
      </c>
      <c r="I53" s="440">
        <v>0</v>
      </c>
      <c r="J53" s="440">
        <v>1</v>
      </c>
      <c r="K53" s="186">
        <v>46</v>
      </c>
    </row>
    <row r="54" spans="1:11" ht="18" customHeight="1" thickBot="1">
      <c r="A54" s="64">
        <v>47</v>
      </c>
      <c r="B54" s="585">
        <f t="shared" si="0"/>
        <v>33</v>
      </c>
      <c r="C54" s="585">
        <f t="shared" si="1"/>
        <v>6</v>
      </c>
      <c r="D54" s="585">
        <f t="shared" si="2"/>
        <v>27</v>
      </c>
      <c r="E54" s="585">
        <f t="shared" si="3"/>
        <v>29</v>
      </c>
      <c r="F54" s="438">
        <v>6</v>
      </c>
      <c r="G54" s="438">
        <v>23</v>
      </c>
      <c r="H54" s="585">
        <f t="shared" si="4"/>
        <v>4</v>
      </c>
      <c r="I54" s="438">
        <v>0</v>
      </c>
      <c r="J54" s="438">
        <v>4</v>
      </c>
      <c r="K54" s="185">
        <v>47</v>
      </c>
    </row>
    <row r="55" spans="1:11" ht="18" customHeight="1" thickBot="1">
      <c r="A55" s="65">
        <v>48</v>
      </c>
      <c r="B55" s="475">
        <f t="shared" si="0"/>
        <v>37</v>
      </c>
      <c r="C55" s="475">
        <f t="shared" si="1"/>
        <v>8</v>
      </c>
      <c r="D55" s="475">
        <f t="shared" si="2"/>
        <v>29</v>
      </c>
      <c r="E55" s="475">
        <f t="shared" si="3"/>
        <v>32</v>
      </c>
      <c r="F55" s="440">
        <v>6</v>
      </c>
      <c r="G55" s="440">
        <v>26</v>
      </c>
      <c r="H55" s="475">
        <f t="shared" si="4"/>
        <v>5</v>
      </c>
      <c r="I55" s="440">
        <v>2</v>
      </c>
      <c r="J55" s="440">
        <v>3</v>
      </c>
      <c r="K55" s="186">
        <v>48</v>
      </c>
    </row>
    <row r="56" spans="1:11" ht="18" customHeight="1" thickBot="1">
      <c r="A56" s="64">
        <v>49</v>
      </c>
      <c r="B56" s="585">
        <f t="shared" si="0"/>
        <v>43</v>
      </c>
      <c r="C56" s="585">
        <f t="shared" si="1"/>
        <v>6</v>
      </c>
      <c r="D56" s="585">
        <f t="shared" si="2"/>
        <v>37</v>
      </c>
      <c r="E56" s="585">
        <f t="shared" si="3"/>
        <v>37</v>
      </c>
      <c r="F56" s="438">
        <v>4</v>
      </c>
      <c r="G56" s="438">
        <v>33</v>
      </c>
      <c r="H56" s="585">
        <f t="shared" si="4"/>
        <v>6</v>
      </c>
      <c r="I56" s="438">
        <v>2</v>
      </c>
      <c r="J56" s="438">
        <v>4</v>
      </c>
      <c r="K56" s="185">
        <v>49</v>
      </c>
    </row>
    <row r="57" spans="1:11" ht="18" customHeight="1" thickBot="1">
      <c r="A57" s="65">
        <v>50</v>
      </c>
      <c r="B57" s="475">
        <f t="shared" si="0"/>
        <v>36</v>
      </c>
      <c r="C57" s="475">
        <f t="shared" si="1"/>
        <v>5</v>
      </c>
      <c r="D57" s="475">
        <f t="shared" si="2"/>
        <v>31</v>
      </c>
      <c r="E57" s="475">
        <f t="shared" si="3"/>
        <v>30</v>
      </c>
      <c r="F57" s="440">
        <v>2</v>
      </c>
      <c r="G57" s="440">
        <v>28</v>
      </c>
      <c r="H57" s="475">
        <f t="shared" si="4"/>
        <v>6</v>
      </c>
      <c r="I57" s="440">
        <v>3</v>
      </c>
      <c r="J57" s="440">
        <v>3</v>
      </c>
      <c r="K57" s="186">
        <v>50</v>
      </c>
    </row>
    <row r="58" spans="1:11" ht="18" customHeight="1" thickBot="1">
      <c r="A58" s="64">
        <v>51</v>
      </c>
      <c r="B58" s="585">
        <f t="shared" si="0"/>
        <v>38</v>
      </c>
      <c r="C58" s="585">
        <f t="shared" si="1"/>
        <v>9</v>
      </c>
      <c r="D58" s="585">
        <f t="shared" si="2"/>
        <v>29</v>
      </c>
      <c r="E58" s="585">
        <f t="shared" si="3"/>
        <v>25</v>
      </c>
      <c r="F58" s="438">
        <v>5</v>
      </c>
      <c r="G58" s="438">
        <v>20</v>
      </c>
      <c r="H58" s="585">
        <f t="shared" si="4"/>
        <v>13</v>
      </c>
      <c r="I58" s="438">
        <v>4</v>
      </c>
      <c r="J58" s="438">
        <v>9</v>
      </c>
      <c r="K58" s="185">
        <v>51</v>
      </c>
    </row>
    <row r="59" spans="1:11" ht="18" customHeight="1" thickBot="1">
      <c r="A59" s="65">
        <v>52</v>
      </c>
      <c r="B59" s="475">
        <f t="shared" si="0"/>
        <v>33</v>
      </c>
      <c r="C59" s="475">
        <f t="shared" si="1"/>
        <v>3</v>
      </c>
      <c r="D59" s="475">
        <f t="shared" si="2"/>
        <v>30</v>
      </c>
      <c r="E59" s="475">
        <f t="shared" si="3"/>
        <v>32</v>
      </c>
      <c r="F59" s="440">
        <v>3</v>
      </c>
      <c r="G59" s="440">
        <v>29</v>
      </c>
      <c r="H59" s="475">
        <f t="shared" si="4"/>
        <v>1</v>
      </c>
      <c r="I59" s="440">
        <v>0</v>
      </c>
      <c r="J59" s="440">
        <v>1</v>
      </c>
      <c r="K59" s="186">
        <v>52</v>
      </c>
    </row>
    <row r="60" spans="1:11" ht="18" customHeight="1" thickBot="1">
      <c r="A60" s="64">
        <v>53</v>
      </c>
      <c r="B60" s="585">
        <f t="shared" si="0"/>
        <v>23</v>
      </c>
      <c r="C60" s="585">
        <f t="shared" si="1"/>
        <v>2</v>
      </c>
      <c r="D60" s="585">
        <f t="shared" si="2"/>
        <v>21</v>
      </c>
      <c r="E60" s="585">
        <f t="shared" si="3"/>
        <v>18</v>
      </c>
      <c r="F60" s="438">
        <v>0</v>
      </c>
      <c r="G60" s="438">
        <v>18</v>
      </c>
      <c r="H60" s="585">
        <f t="shared" si="4"/>
        <v>5</v>
      </c>
      <c r="I60" s="438">
        <v>2</v>
      </c>
      <c r="J60" s="438">
        <v>3</v>
      </c>
      <c r="K60" s="185">
        <v>53</v>
      </c>
    </row>
    <row r="61" spans="1:11" ht="18" customHeight="1" thickBot="1">
      <c r="A61" s="65">
        <v>54</v>
      </c>
      <c r="B61" s="475">
        <f t="shared" si="0"/>
        <v>28</v>
      </c>
      <c r="C61" s="475">
        <f t="shared" si="1"/>
        <v>7</v>
      </c>
      <c r="D61" s="475">
        <f t="shared" si="2"/>
        <v>21</v>
      </c>
      <c r="E61" s="475">
        <f t="shared" si="3"/>
        <v>19</v>
      </c>
      <c r="F61" s="440">
        <v>3</v>
      </c>
      <c r="G61" s="440">
        <v>16</v>
      </c>
      <c r="H61" s="475">
        <f t="shared" si="4"/>
        <v>9</v>
      </c>
      <c r="I61" s="440">
        <v>4</v>
      </c>
      <c r="J61" s="440">
        <v>5</v>
      </c>
      <c r="K61" s="186">
        <v>54</v>
      </c>
    </row>
    <row r="62" spans="1:11" ht="18" customHeight="1" thickBot="1">
      <c r="A62" s="64">
        <v>55</v>
      </c>
      <c r="B62" s="585">
        <f t="shared" si="0"/>
        <v>32</v>
      </c>
      <c r="C62" s="585">
        <f t="shared" si="1"/>
        <v>6</v>
      </c>
      <c r="D62" s="585">
        <f t="shared" si="2"/>
        <v>26</v>
      </c>
      <c r="E62" s="585">
        <f t="shared" si="3"/>
        <v>24</v>
      </c>
      <c r="F62" s="438">
        <v>3</v>
      </c>
      <c r="G62" s="438">
        <v>21</v>
      </c>
      <c r="H62" s="585">
        <f t="shared" si="4"/>
        <v>8</v>
      </c>
      <c r="I62" s="438">
        <v>3</v>
      </c>
      <c r="J62" s="438">
        <v>5</v>
      </c>
      <c r="K62" s="185">
        <v>55</v>
      </c>
    </row>
    <row r="63" spans="1:11" ht="18" customHeight="1" thickBot="1">
      <c r="A63" s="65">
        <v>56</v>
      </c>
      <c r="B63" s="475">
        <f t="shared" si="0"/>
        <v>47</v>
      </c>
      <c r="C63" s="475">
        <f t="shared" si="1"/>
        <v>8</v>
      </c>
      <c r="D63" s="475">
        <f t="shared" si="2"/>
        <v>39</v>
      </c>
      <c r="E63" s="475">
        <f t="shared" si="3"/>
        <v>36</v>
      </c>
      <c r="F63" s="440">
        <v>5</v>
      </c>
      <c r="G63" s="440">
        <v>31</v>
      </c>
      <c r="H63" s="475">
        <f t="shared" si="4"/>
        <v>11</v>
      </c>
      <c r="I63" s="440">
        <v>3</v>
      </c>
      <c r="J63" s="440">
        <v>8</v>
      </c>
      <c r="K63" s="186">
        <v>56</v>
      </c>
    </row>
    <row r="64" spans="1:11" ht="18" customHeight="1" thickBot="1">
      <c r="A64" s="64">
        <v>57</v>
      </c>
      <c r="B64" s="585">
        <f t="shared" si="0"/>
        <v>44</v>
      </c>
      <c r="C64" s="585">
        <f t="shared" si="1"/>
        <v>12</v>
      </c>
      <c r="D64" s="585">
        <f t="shared" si="2"/>
        <v>32</v>
      </c>
      <c r="E64" s="585">
        <f t="shared" si="3"/>
        <v>29</v>
      </c>
      <c r="F64" s="438">
        <v>6</v>
      </c>
      <c r="G64" s="438">
        <v>23</v>
      </c>
      <c r="H64" s="585">
        <f t="shared" si="4"/>
        <v>15</v>
      </c>
      <c r="I64" s="438">
        <v>6</v>
      </c>
      <c r="J64" s="438">
        <v>9</v>
      </c>
      <c r="K64" s="185">
        <v>57</v>
      </c>
    </row>
    <row r="65" spans="1:11" ht="18" customHeight="1" thickBot="1">
      <c r="A65" s="65">
        <v>58</v>
      </c>
      <c r="B65" s="475">
        <f t="shared" si="0"/>
        <v>28</v>
      </c>
      <c r="C65" s="475">
        <f t="shared" si="1"/>
        <v>5</v>
      </c>
      <c r="D65" s="475">
        <f t="shared" si="2"/>
        <v>23</v>
      </c>
      <c r="E65" s="475">
        <f t="shared" si="3"/>
        <v>18</v>
      </c>
      <c r="F65" s="440">
        <v>3</v>
      </c>
      <c r="G65" s="440">
        <v>15</v>
      </c>
      <c r="H65" s="475">
        <f t="shared" si="4"/>
        <v>10</v>
      </c>
      <c r="I65" s="440">
        <v>2</v>
      </c>
      <c r="J65" s="440">
        <v>8</v>
      </c>
      <c r="K65" s="186">
        <v>58</v>
      </c>
    </row>
    <row r="66" spans="1:11" ht="18" customHeight="1" thickBot="1">
      <c r="A66" s="64">
        <v>59</v>
      </c>
      <c r="B66" s="585">
        <f t="shared" si="0"/>
        <v>38</v>
      </c>
      <c r="C66" s="585">
        <f t="shared" si="1"/>
        <v>7</v>
      </c>
      <c r="D66" s="585">
        <f t="shared" si="2"/>
        <v>31</v>
      </c>
      <c r="E66" s="585">
        <f t="shared" si="3"/>
        <v>29</v>
      </c>
      <c r="F66" s="438">
        <v>5</v>
      </c>
      <c r="G66" s="438">
        <v>24</v>
      </c>
      <c r="H66" s="585">
        <f t="shared" si="4"/>
        <v>9</v>
      </c>
      <c r="I66" s="438">
        <v>2</v>
      </c>
      <c r="J66" s="438">
        <v>7</v>
      </c>
      <c r="K66" s="185">
        <v>59</v>
      </c>
    </row>
    <row r="67" spans="1:11" ht="18" customHeight="1" thickBot="1">
      <c r="A67" s="65">
        <v>60</v>
      </c>
      <c r="B67" s="475">
        <f t="shared" si="0"/>
        <v>34</v>
      </c>
      <c r="C67" s="475">
        <f t="shared" si="1"/>
        <v>8</v>
      </c>
      <c r="D67" s="475">
        <f t="shared" si="2"/>
        <v>26</v>
      </c>
      <c r="E67" s="475">
        <f t="shared" si="3"/>
        <v>25</v>
      </c>
      <c r="F67" s="440">
        <v>8</v>
      </c>
      <c r="G67" s="440">
        <v>17</v>
      </c>
      <c r="H67" s="475">
        <f t="shared" si="4"/>
        <v>9</v>
      </c>
      <c r="I67" s="440">
        <v>0</v>
      </c>
      <c r="J67" s="440">
        <v>9</v>
      </c>
      <c r="K67" s="186">
        <v>60</v>
      </c>
    </row>
    <row r="68" spans="1:11" ht="18" customHeight="1" thickBot="1">
      <c r="A68" s="64">
        <v>61</v>
      </c>
      <c r="B68" s="585">
        <f t="shared" si="0"/>
        <v>34</v>
      </c>
      <c r="C68" s="585">
        <f t="shared" si="1"/>
        <v>12</v>
      </c>
      <c r="D68" s="585">
        <f t="shared" si="2"/>
        <v>22</v>
      </c>
      <c r="E68" s="585">
        <f t="shared" si="3"/>
        <v>19</v>
      </c>
      <c r="F68" s="438">
        <v>6</v>
      </c>
      <c r="G68" s="438">
        <v>13</v>
      </c>
      <c r="H68" s="585">
        <f t="shared" si="4"/>
        <v>15</v>
      </c>
      <c r="I68" s="438">
        <v>6</v>
      </c>
      <c r="J68" s="438">
        <v>9</v>
      </c>
      <c r="K68" s="185">
        <v>61</v>
      </c>
    </row>
    <row r="69" spans="1:11" ht="18" customHeight="1" thickBot="1">
      <c r="A69" s="65">
        <v>62</v>
      </c>
      <c r="B69" s="475">
        <f t="shared" si="0"/>
        <v>34</v>
      </c>
      <c r="C69" s="475">
        <f t="shared" si="1"/>
        <v>14</v>
      </c>
      <c r="D69" s="475">
        <f t="shared" si="2"/>
        <v>20</v>
      </c>
      <c r="E69" s="475">
        <f t="shared" si="3"/>
        <v>23</v>
      </c>
      <c r="F69" s="440">
        <v>8</v>
      </c>
      <c r="G69" s="440">
        <v>15</v>
      </c>
      <c r="H69" s="475">
        <f t="shared" si="4"/>
        <v>11</v>
      </c>
      <c r="I69" s="440">
        <v>6</v>
      </c>
      <c r="J69" s="440">
        <v>5</v>
      </c>
      <c r="K69" s="186">
        <v>62</v>
      </c>
    </row>
    <row r="70" spans="1:11" ht="18" customHeight="1" thickBot="1">
      <c r="A70" s="64">
        <v>63</v>
      </c>
      <c r="B70" s="585">
        <f t="shared" si="0"/>
        <v>38</v>
      </c>
      <c r="C70" s="585">
        <f t="shared" si="1"/>
        <v>13</v>
      </c>
      <c r="D70" s="585">
        <f t="shared" si="2"/>
        <v>25</v>
      </c>
      <c r="E70" s="585">
        <f t="shared" si="3"/>
        <v>21</v>
      </c>
      <c r="F70" s="438">
        <v>4</v>
      </c>
      <c r="G70" s="438">
        <v>17</v>
      </c>
      <c r="H70" s="585">
        <f t="shared" si="4"/>
        <v>17</v>
      </c>
      <c r="I70" s="438">
        <v>9</v>
      </c>
      <c r="J70" s="438">
        <v>8</v>
      </c>
      <c r="K70" s="185">
        <v>63</v>
      </c>
    </row>
    <row r="71" spans="1:11" ht="18" customHeight="1" thickBot="1">
      <c r="A71" s="65">
        <v>64</v>
      </c>
      <c r="B71" s="475">
        <f t="shared" si="0"/>
        <v>31</v>
      </c>
      <c r="C71" s="475">
        <f t="shared" si="1"/>
        <v>9</v>
      </c>
      <c r="D71" s="475">
        <f t="shared" si="2"/>
        <v>22</v>
      </c>
      <c r="E71" s="475">
        <f t="shared" si="3"/>
        <v>17</v>
      </c>
      <c r="F71" s="440">
        <v>2</v>
      </c>
      <c r="G71" s="440">
        <v>15</v>
      </c>
      <c r="H71" s="475">
        <f t="shared" si="4"/>
        <v>14</v>
      </c>
      <c r="I71" s="440">
        <v>7</v>
      </c>
      <c r="J71" s="440">
        <v>7</v>
      </c>
      <c r="K71" s="186">
        <v>64</v>
      </c>
    </row>
    <row r="72" spans="1:11" ht="18" customHeight="1" thickBot="1">
      <c r="A72" s="64">
        <v>65</v>
      </c>
      <c r="B72" s="585">
        <f t="shared" ref="B72:B103" si="5">D72+C72</f>
        <v>31</v>
      </c>
      <c r="C72" s="585">
        <f t="shared" ref="C72:C103" si="6">I72+F72</f>
        <v>9</v>
      </c>
      <c r="D72" s="585">
        <f t="shared" ref="D72:D103" si="7">J72+G72</f>
        <v>22</v>
      </c>
      <c r="E72" s="585">
        <f t="shared" ref="E72:E103" si="8">G72+F72</f>
        <v>23</v>
      </c>
      <c r="F72" s="438">
        <v>8</v>
      </c>
      <c r="G72" s="438">
        <v>15</v>
      </c>
      <c r="H72" s="585">
        <f t="shared" ref="H72:H103" si="9">J72+I72</f>
        <v>8</v>
      </c>
      <c r="I72" s="438">
        <v>1</v>
      </c>
      <c r="J72" s="438">
        <v>7</v>
      </c>
      <c r="K72" s="185">
        <v>65</v>
      </c>
    </row>
    <row r="73" spans="1:11" ht="18" customHeight="1" thickBot="1">
      <c r="A73" s="65">
        <v>66</v>
      </c>
      <c r="B73" s="475">
        <f t="shared" si="5"/>
        <v>29</v>
      </c>
      <c r="C73" s="475">
        <f t="shared" si="6"/>
        <v>10</v>
      </c>
      <c r="D73" s="475">
        <f t="shared" si="7"/>
        <v>19</v>
      </c>
      <c r="E73" s="475">
        <f t="shared" si="8"/>
        <v>20</v>
      </c>
      <c r="F73" s="440">
        <v>7</v>
      </c>
      <c r="G73" s="440">
        <v>13</v>
      </c>
      <c r="H73" s="475">
        <f t="shared" si="9"/>
        <v>9</v>
      </c>
      <c r="I73" s="440">
        <v>3</v>
      </c>
      <c r="J73" s="440">
        <v>6</v>
      </c>
      <c r="K73" s="186">
        <v>66</v>
      </c>
    </row>
    <row r="74" spans="1:11" ht="18" customHeight="1">
      <c r="A74" s="66">
        <v>67</v>
      </c>
      <c r="B74" s="474">
        <f t="shared" si="5"/>
        <v>27</v>
      </c>
      <c r="C74" s="474">
        <f t="shared" si="6"/>
        <v>8</v>
      </c>
      <c r="D74" s="474">
        <f t="shared" si="7"/>
        <v>19</v>
      </c>
      <c r="E74" s="474">
        <f t="shared" si="8"/>
        <v>19</v>
      </c>
      <c r="F74" s="442">
        <v>5</v>
      </c>
      <c r="G74" s="442">
        <v>14</v>
      </c>
      <c r="H74" s="474">
        <f t="shared" si="9"/>
        <v>8</v>
      </c>
      <c r="I74" s="442">
        <v>3</v>
      </c>
      <c r="J74" s="442">
        <v>5</v>
      </c>
      <c r="K74" s="190">
        <v>67</v>
      </c>
    </row>
    <row r="75" spans="1:11" ht="18" customHeight="1" thickBot="1">
      <c r="A75" s="63">
        <v>68</v>
      </c>
      <c r="B75" s="463">
        <f t="shared" si="5"/>
        <v>30</v>
      </c>
      <c r="C75" s="463">
        <f t="shared" si="6"/>
        <v>12</v>
      </c>
      <c r="D75" s="463">
        <f t="shared" si="7"/>
        <v>18</v>
      </c>
      <c r="E75" s="463">
        <f t="shared" si="8"/>
        <v>13</v>
      </c>
      <c r="F75" s="436">
        <v>5</v>
      </c>
      <c r="G75" s="436">
        <v>8</v>
      </c>
      <c r="H75" s="463">
        <f t="shared" si="9"/>
        <v>17</v>
      </c>
      <c r="I75" s="436">
        <v>7</v>
      </c>
      <c r="J75" s="436">
        <v>10</v>
      </c>
      <c r="K75" s="188">
        <v>68</v>
      </c>
    </row>
    <row r="76" spans="1:11" ht="18" customHeight="1" thickBot="1">
      <c r="A76" s="64">
        <v>69</v>
      </c>
      <c r="B76" s="585">
        <f t="shared" si="5"/>
        <v>34</v>
      </c>
      <c r="C76" s="585">
        <f t="shared" si="6"/>
        <v>9</v>
      </c>
      <c r="D76" s="585">
        <f t="shared" si="7"/>
        <v>25</v>
      </c>
      <c r="E76" s="585">
        <f t="shared" si="8"/>
        <v>19</v>
      </c>
      <c r="F76" s="438">
        <v>3</v>
      </c>
      <c r="G76" s="438">
        <v>16</v>
      </c>
      <c r="H76" s="585">
        <f t="shared" si="9"/>
        <v>15</v>
      </c>
      <c r="I76" s="438">
        <v>6</v>
      </c>
      <c r="J76" s="438">
        <v>9</v>
      </c>
      <c r="K76" s="185">
        <v>69</v>
      </c>
    </row>
    <row r="77" spans="1:11" ht="18" customHeight="1" thickBot="1">
      <c r="A77" s="65">
        <v>70</v>
      </c>
      <c r="B77" s="475">
        <f t="shared" si="5"/>
        <v>21</v>
      </c>
      <c r="C77" s="475">
        <f t="shared" si="6"/>
        <v>8</v>
      </c>
      <c r="D77" s="475">
        <f t="shared" si="7"/>
        <v>13</v>
      </c>
      <c r="E77" s="475">
        <f t="shared" si="8"/>
        <v>12</v>
      </c>
      <c r="F77" s="440">
        <v>2</v>
      </c>
      <c r="G77" s="440">
        <v>10</v>
      </c>
      <c r="H77" s="475">
        <f t="shared" si="9"/>
        <v>9</v>
      </c>
      <c r="I77" s="440">
        <v>6</v>
      </c>
      <c r="J77" s="440">
        <v>3</v>
      </c>
      <c r="K77" s="186">
        <v>70</v>
      </c>
    </row>
    <row r="78" spans="1:11" ht="18" customHeight="1" thickBot="1">
      <c r="A78" s="64">
        <v>71</v>
      </c>
      <c r="B78" s="585">
        <f t="shared" si="5"/>
        <v>36</v>
      </c>
      <c r="C78" s="585">
        <f t="shared" si="6"/>
        <v>13</v>
      </c>
      <c r="D78" s="585">
        <f t="shared" si="7"/>
        <v>23</v>
      </c>
      <c r="E78" s="585">
        <f t="shared" si="8"/>
        <v>29</v>
      </c>
      <c r="F78" s="438">
        <v>9</v>
      </c>
      <c r="G78" s="438">
        <v>20</v>
      </c>
      <c r="H78" s="585">
        <f t="shared" si="9"/>
        <v>7</v>
      </c>
      <c r="I78" s="438">
        <v>4</v>
      </c>
      <c r="J78" s="438">
        <v>3</v>
      </c>
      <c r="K78" s="185">
        <v>71</v>
      </c>
    </row>
    <row r="79" spans="1:11" ht="18" customHeight="1" thickBot="1">
      <c r="A79" s="65">
        <v>72</v>
      </c>
      <c r="B79" s="475">
        <f t="shared" si="5"/>
        <v>30</v>
      </c>
      <c r="C79" s="475">
        <f t="shared" si="6"/>
        <v>12</v>
      </c>
      <c r="D79" s="475">
        <f t="shared" si="7"/>
        <v>18</v>
      </c>
      <c r="E79" s="475">
        <f t="shared" si="8"/>
        <v>14</v>
      </c>
      <c r="F79" s="440">
        <v>5</v>
      </c>
      <c r="G79" s="440">
        <v>9</v>
      </c>
      <c r="H79" s="475">
        <f t="shared" si="9"/>
        <v>16</v>
      </c>
      <c r="I79" s="440">
        <v>7</v>
      </c>
      <c r="J79" s="440">
        <v>9</v>
      </c>
      <c r="K79" s="186">
        <v>72</v>
      </c>
    </row>
    <row r="80" spans="1:11" ht="18" customHeight="1" thickBot="1">
      <c r="A80" s="64">
        <v>73</v>
      </c>
      <c r="B80" s="585">
        <f t="shared" si="5"/>
        <v>25</v>
      </c>
      <c r="C80" s="585">
        <f t="shared" si="6"/>
        <v>9</v>
      </c>
      <c r="D80" s="585">
        <f t="shared" si="7"/>
        <v>16</v>
      </c>
      <c r="E80" s="585">
        <f t="shared" si="8"/>
        <v>13</v>
      </c>
      <c r="F80" s="438">
        <v>6</v>
      </c>
      <c r="G80" s="438">
        <v>7</v>
      </c>
      <c r="H80" s="585">
        <f t="shared" si="9"/>
        <v>12</v>
      </c>
      <c r="I80" s="438">
        <v>3</v>
      </c>
      <c r="J80" s="438">
        <v>9</v>
      </c>
      <c r="K80" s="185">
        <v>73</v>
      </c>
    </row>
    <row r="81" spans="1:11" ht="18" customHeight="1" thickBot="1">
      <c r="A81" s="65">
        <v>74</v>
      </c>
      <c r="B81" s="475">
        <f t="shared" si="5"/>
        <v>32</v>
      </c>
      <c r="C81" s="475">
        <f t="shared" si="6"/>
        <v>16</v>
      </c>
      <c r="D81" s="475">
        <f t="shared" si="7"/>
        <v>16</v>
      </c>
      <c r="E81" s="475">
        <f t="shared" si="8"/>
        <v>15</v>
      </c>
      <c r="F81" s="440">
        <v>5</v>
      </c>
      <c r="G81" s="440">
        <v>10</v>
      </c>
      <c r="H81" s="475">
        <f t="shared" si="9"/>
        <v>17</v>
      </c>
      <c r="I81" s="440">
        <v>11</v>
      </c>
      <c r="J81" s="440">
        <v>6</v>
      </c>
      <c r="K81" s="186">
        <v>74</v>
      </c>
    </row>
    <row r="82" spans="1:11" ht="18" customHeight="1" thickBot="1">
      <c r="A82" s="64">
        <v>75</v>
      </c>
      <c r="B82" s="585">
        <f t="shared" si="5"/>
        <v>20</v>
      </c>
      <c r="C82" s="585">
        <f t="shared" si="6"/>
        <v>8</v>
      </c>
      <c r="D82" s="585">
        <f t="shared" si="7"/>
        <v>12</v>
      </c>
      <c r="E82" s="585">
        <f t="shared" si="8"/>
        <v>8</v>
      </c>
      <c r="F82" s="438">
        <v>1</v>
      </c>
      <c r="G82" s="438">
        <v>7</v>
      </c>
      <c r="H82" s="585">
        <f t="shared" si="9"/>
        <v>12</v>
      </c>
      <c r="I82" s="438">
        <v>7</v>
      </c>
      <c r="J82" s="438">
        <v>5</v>
      </c>
      <c r="K82" s="185">
        <v>75</v>
      </c>
    </row>
    <row r="83" spans="1:11" ht="18" customHeight="1" thickBot="1">
      <c r="A83" s="65">
        <v>76</v>
      </c>
      <c r="B83" s="475">
        <f t="shared" si="5"/>
        <v>22</v>
      </c>
      <c r="C83" s="475">
        <f t="shared" si="6"/>
        <v>13</v>
      </c>
      <c r="D83" s="475">
        <f t="shared" si="7"/>
        <v>9</v>
      </c>
      <c r="E83" s="475">
        <f t="shared" si="8"/>
        <v>7</v>
      </c>
      <c r="F83" s="440">
        <v>2</v>
      </c>
      <c r="G83" s="440">
        <v>5</v>
      </c>
      <c r="H83" s="475">
        <f t="shared" si="9"/>
        <v>15</v>
      </c>
      <c r="I83" s="440">
        <v>11</v>
      </c>
      <c r="J83" s="440">
        <v>4</v>
      </c>
      <c r="K83" s="186">
        <v>76</v>
      </c>
    </row>
    <row r="84" spans="1:11" ht="18" customHeight="1" thickBot="1">
      <c r="A84" s="64">
        <v>77</v>
      </c>
      <c r="B84" s="585">
        <f t="shared" si="5"/>
        <v>30</v>
      </c>
      <c r="C84" s="585">
        <f t="shared" si="6"/>
        <v>7</v>
      </c>
      <c r="D84" s="585">
        <f t="shared" si="7"/>
        <v>23</v>
      </c>
      <c r="E84" s="585">
        <f t="shared" si="8"/>
        <v>16</v>
      </c>
      <c r="F84" s="438">
        <v>5</v>
      </c>
      <c r="G84" s="438">
        <v>11</v>
      </c>
      <c r="H84" s="585">
        <f t="shared" si="9"/>
        <v>14</v>
      </c>
      <c r="I84" s="438">
        <v>2</v>
      </c>
      <c r="J84" s="438">
        <v>12</v>
      </c>
      <c r="K84" s="185">
        <v>77</v>
      </c>
    </row>
    <row r="85" spans="1:11" ht="18" customHeight="1" thickBot="1">
      <c r="A85" s="65">
        <v>78</v>
      </c>
      <c r="B85" s="475">
        <f t="shared" si="5"/>
        <v>25</v>
      </c>
      <c r="C85" s="475">
        <f t="shared" si="6"/>
        <v>8</v>
      </c>
      <c r="D85" s="475">
        <f t="shared" si="7"/>
        <v>17</v>
      </c>
      <c r="E85" s="475">
        <f t="shared" si="8"/>
        <v>12</v>
      </c>
      <c r="F85" s="440">
        <v>4</v>
      </c>
      <c r="G85" s="440">
        <v>8</v>
      </c>
      <c r="H85" s="475">
        <f t="shared" si="9"/>
        <v>13</v>
      </c>
      <c r="I85" s="440">
        <v>4</v>
      </c>
      <c r="J85" s="440">
        <v>9</v>
      </c>
      <c r="K85" s="186">
        <v>78</v>
      </c>
    </row>
    <row r="86" spans="1:11" ht="18" customHeight="1" thickBot="1">
      <c r="A86" s="64">
        <v>79</v>
      </c>
      <c r="B86" s="585">
        <f t="shared" si="5"/>
        <v>17</v>
      </c>
      <c r="C86" s="585">
        <f t="shared" si="6"/>
        <v>4</v>
      </c>
      <c r="D86" s="585">
        <f t="shared" si="7"/>
        <v>13</v>
      </c>
      <c r="E86" s="585">
        <f t="shared" si="8"/>
        <v>4</v>
      </c>
      <c r="F86" s="438">
        <v>1</v>
      </c>
      <c r="G86" s="438">
        <v>3</v>
      </c>
      <c r="H86" s="585">
        <f t="shared" si="9"/>
        <v>13</v>
      </c>
      <c r="I86" s="438">
        <v>3</v>
      </c>
      <c r="J86" s="438">
        <v>10</v>
      </c>
      <c r="K86" s="185">
        <v>79</v>
      </c>
    </row>
    <row r="87" spans="1:11" ht="18" customHeight="1" thickBot="1">
      <c r="A87" s="65">
        <v>80</v>
      </c>
      <c r="B87" s="475">
        <f t="shared" si="5"/>
        <v>30</v>
      </c>
      <c r="C87" s="475">
        <f t="shared" si="6"/>
        <v>14</v>
      </c>
      <c r="D87" s="475">
        <f t="shared" si="7"/>
        <v>16</v>
      </c>
      <c r="E87" s="475">
        <f t="shared" si="8"/>
        <v>10</v>
      </c>
      <c r="F87" s="440">
        <v>4</v>
      </c>
      <c r="G87" s="440">
        <v>6</v>
      </c>
      <c r="H87" s="475">
        <f t="shared" si="9"/>
        <v>20</v>
      </c>
      <c r="I87" s="440">
        <v>10</v>
      </c>
      <c r="J87" s="440">
        <v>10</v>
      </c>
      <c r="K87" s="186">
        <v>80</v>
      </c>
    </row>
    <row r="88" spans="1:11" ht="18" customHeight="1" thickBot="1">
      <c r="A88" s="64">
        <v>81</v>
      </c>
      <c r="B88" s="585">
        <f t="shared" si="5"/>
        <v>35</v>
      </c>
      <c r="C88" s="585">
        <f t="shared" si="6"/>
        <v>17</v>
      </c>
      <c r="D88" s="585">
        <f t="shared" si="7"/>
        <v>18</v>
      </c>
      <c r="E88" s="585">
        <f t="shared" si="8"/>
        <v>10</v>
      </c>
      <c r="F88" s="438">
        <v>5</v>
      </c>
      <c r="G88" s="438">
        <v>5</v>
      </c>
      <c r="H88" s="585">
        <f t="shared" si="9"/>
        <v>25</v>
      </c>
      <c r="I88" s="438">
        <v>12</v>
      </c>
      <c r="J88" s="438">
        <v>13</v>
      </c>
      <c r="K88" s="185">
        <v>81</v>
      </c>
    </row>
    <row r="89" spans="1:11" ht="18" customHeight="1" thickBot="1">
      <c r="A89" s="65">
        <v>82</v>
      </c>
      <c r="B89" s="475">
        <f t="shared" si="5"/>
        <v>18</v>
      </c>
      <c r="C89" s="475">
        <f t="shared" si="6"/>
        <v>6</v>
      </c>
      <c r="D89" s="475">
        <f t="shared" si="7"/>
        <v>12</v>
      </c>
      <c r="E89" s="475">
        <f t="shared" si="8"/>
        <v>7</v>
      </c>
      <c r="F89" s="440">
        <v>3</v>
      </c>
      <c r="G89" s="440">
        <v>4</v>
      </c>
      <c r="H89" s="475">
        <f t="shared" si="9"/>
        <v>11</v>
      </c>
      <c r="I89" s="440">
        <v>3</v>
      </c>
      <c r="J89" s="440">
        <v>8</v>
      </c>
      <c r="K89" s="186">
        <v>82</v>
      </c>
    </row>
    <row r="90" spans="1:11" ht="18" customHeight="1" thickBot="1">
      <c r="A90" s="64">
        <v>83</v>
      </c>
      <c r="B90" s="585">
        <f t="shared" si="5"/>
        <v>27</v>
      </c>
      <c r="C90" s="585">
        <f t="shared" si="6"/>
        <v>14</v>
      </c>
      <c r="D90" s="585">
        <f t="shared" si="7"/>
        <v>13</v>
      </c>
      <c r="E90" s="585">
        <f t="shared" si="8"/>
        <v>10</v>
      </c>
      <c r="F90" s="438">
        <v>5</v>
      </c>
      <c r="G90" s="438">
        <v>5</v>
      </c>
      <c r="H90" s="585">
        <f t="shared" si="9"/>
        <v>17</v>
      </c>
      <c r="I90" s="438">
        <v>9</v>
      </c>
      <c r="J90" s="438">
        <v>8</v>
      </c>
      <c r="K90" s="185">
        <v>83</v>
      </c>
    </row>
    <row r="91" spans="1:11" ht="18" customHeight="1" thickBot="1">
      <c r="A91" s="65">
        <v>84</v>
      </c>
      <c r="B91" s="475">
        <f t="shared" si="5"/>
        <v>25</v>
      </c>
      <c r="C91" s="475">
        <f t="shared" si="6"/>
        <v>7</v>
      </c>
      <c r="D91" s="475">
        <f t="shared" si="7"/>
        <v>18</v>
      </c>
      <c r="E91" s="475">
        <f t="shared" si="8"/>
        <v>6</v>
      </c>
      <c r="F91" s="440">
        <v>1</v>
      </c>
      <c r="G91" s="440">
        <v>5</v>
      </c>
      <c r="H91" s="475">
        <f t="shared" si="9"/>
        <v>19</v>
      </c>
      <c r="I91" s="440">
        <v>6</v>
      </c>
      <c r="J91" s="440">
        <v>13</v>
      </c>
      <c r="K91" s="186">
        <v>84</v>
      </c>
    </row>
    <row r="92" spans="1:11" ht="18" customHeight="1" thickBot="1">
      <c r="A92" s="64">
        <v>85</v>
      </c>
      <c r="B92" s="585">
        <f t="shared" si="5"/>
        <v>13</v>
      </c>
      <c r="C92" s="585">
        <f t="shared" si="6"/>
        <v>4</v>
      </c>
      <c r="D92" s="585">
        <f t="shared" si="7"/>
        <v>9</v>
      </c>
      <c r="E92" s="585">
        <f t="shared" si="8"/>
        <v>4</v>
      </c>
      <c r="F92" s="438">
        <v>0</v>
      </c>
      <c r="G92" s="438">
        <v>4</v>
      </c>
      <c r="H92" s="585">
        <f t="shared" si="9"/>
        <v>9</v>
      </c>
      <c r="I92" s="438">
        <v>4</v>
      </c>
      <c r="J92" s="438">
        <v>5</v>
      </c>
      <c r="K92" s="185">
        <v>85</v>
      </c>
    </row>
    <row r="93" spans="1:11" ht="18" customHeight="1" thickBot="1">
      <c r="A93" s="65">
        <v>86</v>
      </c>
      <c r="B93" s="475">
        <f t="shared" si="5"/>
        <v>12</v>
      </c>
      <c r="C93" s="475">
        <f t="shared" si="6"/>
        <v>6</v>
      </c>
      <c r="D93" s="475">
        <f t="shared" si="7"/>
        <v>6</v>
      </c>
      <c r="E93" s="475">
        <f t="shared" si="8"/>
        <v>7</v>
      </c>
      <c r="F93" s="440">
        <v>4</v>
      </c>
      <c r="G93" s="440">
        <v>3</v>
      </c>
      <c r="H93" s="475">
        <f t="shared" si="9"/>
        <v>5</v>
      </c>
      <c r="I93" s="440">
        <v>2</v>
      </c>
      <c r="J93" s="440">
        <v>3</v>
      </c>
      <c r="K93" s="186">
        <v>86</v>
      </c>
    </row>
    <row r="94" spans="1:11" ht="18" customHeight="1" thickBot="1">
      <c r="A94" s="64">
        <v>87</v>
      </c>
      <c r="B94" s="585">
        <f t="shared" si="5"/>
        <v>12</v>
      </c>
      <c r="C94" s="585">
        <f t="shared" si="6"/>
        <v>3</v>
      </c>
      <c r="D94" s="585">
        <f t="shared" si="7"/>
        <v>9</v>
      </c>
      <c r="E94" s="585">
        <f t="shared" si="8"/>
        <v>4</v>
      </c>
      <c r="F94" s="438">
        <v>1</v>
      </c>
      <c r="G94" s="438">
        <v>3</v>
      </c>
      <c r="H94" s="585">
        <f t="shared" si="9"/>
        <v>8</v>
      </c>
      <c r="I94" s="438">
        <v>2</v>
      </c>
      <c r="J94" s="438">
        <v>6</v>
      </c>
      <c r="K94" s="185">
        <v>87</v>
      </c>
    </row>
    <row r="95" spans="1:11" ht="18" customHeight="1" thickBot="1">
      <c r="A95" s="65">
        <v>88</v>
      </c>
      <c r="B95" s="475">
        <f t="shared" si="5"/>
        <v>14</v>
      </c>
      <c r="C95" s="475">
        <f t="shared" si="6"/>
        <v>8</v>
      </c>
      <c r="D95" s="475">
        <f t="shared" si="7"/>
        <v>6</v>
      </c>
      <c r="E95" s="475">
        <f t="shared" si="8"/>
        <v>4</v>
      </c>
      <c r="F95" s="440">
        <v>3</v>
      </c>
      <c r="G95" s="440">
        <v>1</v>
      </c>
      <c r="H95" s="475">
        <f t="shared" si="9"/>
        <v>10</v>
      </c>
      <c r="I95" s="440">
        <v>5</v>
      </c>
      <c r="J95" s="440">
        <v>5</v>
      </c>
      <c r="K95" s="186">
        <v>88</v>
      </c>
    </row>
    <row r="96" spans="1:11" ht="18" customHeight="1" thickBot="1">
      <c r="A96" s="64">
        <v>89</v>
      </c>
      <c r="B96" s="585">
        <f t="shared" si="5"/>
        <v>4</v>
      </c>
      <c r="C96" s="585">
        <f t="shared" si="6"/>
        <v>2</v>
      </c>
      <c r="D96" s="585">
        <f t="shared" si="7"/>
        <v>2</v>
      </c>
      <c r="E96" s="585">
        <f t="shared" si="8"/>
        <v>0</v>
      </c>
      <c r="F96" s="438">
        <v>0</v>
      </c>
      <c r="G96" s="438">
        <v>0</v>
      </c>
      <c r="H96" s="585">
        <f t="shared" si="9"/>
        <v>4</v>
      </c>
      <c r="I96" s="438">
        <v>2</v>
      </c>
      <c r="J96" s="438">
        <v>2</v>
      </c>
      <c r="K96" s="185">
        <v>89</v>
      </c>
    </row>
    <row r="97" spans="1:11" ht="18" customHeight="1" thickBot="1">
      <c r="A97" s="65">
        <v>90</v>
      </c>
      <c r="B97" s="475">
        <f t="shared" si="5"/>
        <v>5</v>
      </c>
      <c r="C97" s="475">
        <f t="shared" si="6"/>
        <v>2</v>
      </c>
      <c r="D97" s="475">
        <f t="shared" si="7"/>
        <v>3</v>
      </c>
      <c r="E97" s="475">
        <f t="shared" si="8"/>
        <v>1</v>
      </c>
      <c r="F97" s="440">
        <v>1</v>
      </c>
      <c r="G97" s="440">
        <v>0</v>
      </c>
      <c r="H97" s="475">
        <f t="shared" si="9"/>
        <v>4</v>
      </c>
      <c r="I97" s="440">
        <v>1</v>
      </c>
      <c r="J97" s="440">
        <v>3</v>
      </c>
      <c r="K97" s="186">
        <v>90</v>
      </c>
    </row>
    <row r="98" spans="1:11" ht="18" customHeight="1" thickBot="1">
      <c r="A98" s="64">
        <v>91</v>
      </c>
      <c r="B98" s="585">
        <f t="shared" si="5"/>
        <v>10</v>
      </c>
      <c r="C98" s="585">
        <f t="shared" si="6"/>
        <v>5</v>
      </c>
      <c r="D98" s="585">
        <f t="shared" si="7"/>
        <v>5</v>
      </c>
      <c r="E98" s="585">
        <f t="shared" si="8"/>
        <v>4</v>
      </c>
      <c r="F98" s="438">
        <v>1</v>
      </c>
      <c r="G98" s="438">
        <v>3</v>
      </c>
      <c r="H98" s="585">
        <f t="shared" si="9"/>
        <v>6</v>
      </c>
      <c r="I98" s="438">
        <v>4</v>
      </c>
      <c r="J98" s="438">
        <v>2</v>
      </c>
      <c r="K98" s="185">
        <v>91</v>
      </c>
    </row>
    <row r="99" spans="1:11" ht="18" customHeight="1" thickBot="1">
      <c r="A99" s="582">
        <v>92</v>
      </c>
      <c r="B99" s="588">
        <f t="shared" si="5"/>
        <v>6</v>
      </c>
      <c r="C99" s="588">
        <f t="shared" si="6"/>
        <v>2</v>
      </c>
      <c r="D99" s="588">
        <f t="shared" si="7"/>
        <v>4</v>
      </c>
      <c r="E99" s="588">
        <f t="shared" si="8"/>
        <v>1</v>
      </c>
      <c r="F99" s="589">
        <v>0</v>
      </c>
      <c r="G99" s="589">
        <v>1</v>
      </c>
      <c r="H99" s="588">
        <f t="shared" si="9"/>
        <v>5</v>
      </c>
      <c r="I99" s="589">
        <v>2</v>
      </c>
      <c r="J99" s="589">
        <v>3</v>
      </c>
      <c r="K99" s="186">
        <v>92</v>
      </c>
    </row>
    <row r="100" spans="1:11" ht="18" customHeight="1" thickBot="1">
      <c r="A100" s="64">
        <v>93</v>
      </c>
      <c r="B100" s="585">
        <f t="shared" si="5"/>
        <v>5</v>
      </c>
      <c r="C100" s="585">
        <f t="shared" si="6"/>
        <v>1</v>
      </c>
      <c r="D100" s="585">
        <f t="shared" si="7"/>
        <v>4</v>
      </c>
      <c r="E100" s="585">
        <f t="shared" si="8"/>
        <v>2</v>
      </c>
      <c r="F100" s="438">
        <v>1</v>
      </c>
      <c r="G100" s="438">
        <v>1</v>
      </c>
      <c r="H100" s="585">
        <f t="shared" si="9"/>
        <v>3</v>
      </c>
      <c r="I100" s="438">
        <v>0</v>
      </c>
      <c r="J100" s="438">
        <v>3</v>
      </c>
      <c r="K100" s="185">
        <v>93</v>
      </c>
    </row>
    <row r="101" spans="1:11" ht="18" customHeight="1" thickBot="1">
      <c r="A101" s="65">
        <v>94</v>
      </c>
      <c r="B101" s="475">
        <f t="shared" si="5"/>
        <v>3</v>
      </c>
      <c r="C101" s="475">
        <f t="shared" si="6"/>
        <v>0</v>
      </c>
      <c r="D101" s="475">
        <f t="shared" si="7"/>
        <v>3</v>
      </c>
      <c r="E101" s="475">
        <f t="shared" si="8"/>
        <v>0</v>
      </c>
      <c r="F101" s="440">
        <v>0</v>
      </c>
      <c r="G101" s="440">
        <v>0</v>
      </c>
      <c r="H101" s="475">
        <f t="shared" si="9"/>
        <v>3</v>
      </c>
      <c r="I101" s="440">
        <v>0</v>
      </c>
      <c r="J101" s="440">
        <v>3</v>
      </c>
      <c r="K101" s="186">
        <v>94</v>
      </c>
    </row>
    <row r="102" spans="1:11" ht="18" customHeight="1" thickBot="1">
      <c r="A102" s="64" t="s">
        <v>397</v>
      </c>
      <c r="B102" s="585">
        <f t="shared" si="5"/>
        <v>18</v>
      </c>
      <c r="C102" s="585">
        <f t="shared" si="6"/>
        <v>8</v>
      </c>
      <c r="D102" s="585">
        <f t="shared" si="7"/>
        <v>10</v>
      </c>
      <c r="E102" s="585">
        <f t="shared" si="8"/>
        <v>8</v>
      </c>
      <c r="F102" s="438">
        <v>4</v>
      </c>
      <c r="G102" s="438">
        <v>4</v>
      </c>
      <c r="H102" s="585">
        <f t="shared" si="9"/>
        <v>10</v>
      </c>
      <c r="I102" s="438">
        <v>4</v>
      </c>
      <c r="J102" s="438">
        <v>6</v>
      </c>
      <c r="K102" s="185" t="s">
        <v>415</v>
      </c>
    </row>
    <row r="103" spans="1:11" ht="18" customHeight="1">
      <c r="A103" s="340" t="s">
        <v>107</v>
      </c>
      <c r="B103" s="590">
        <f t="shared" si="5"/>
        <v>1</v>
      </c>
      <c r="C103" s="590">
        <f t="shared" si="6"/>
        <v>0</v>
      </c>
      <c r="D103" s="590">
        <f t="shared" si="7"/>
        <v>1</v>
      </c>
      <c r="E103" s="590">
        <f t="shared" si="8"/>
        <v>0</v>
      </c>
      <c r="F103" s="449">
        <v>0</v>
      </c>
      <c r="G103" s="449">
        <v>0</v>
      </c>
      <c r="H103" s="590">
        <f t="shared" si="9"/>
        <v>1</v>
      </c>
      <c r="I103" s="449">
        <v>0</v>
      </c>
      <c r="J103" s="449">
        <v>1</v>
      </c>
      <c r="K103" s="187" t="s">
        <v>108</v>
      </c>
    </row>
    <row r="104" spans="1:11" s="37" customFormat="1" ht="30" customHeight="1">
      <c r="A104" s="382" t="s">
        <v>66</v>
      </c>
      <c r="B104" s="543">
        <f t="shared" ref="B104:I104" si="10">SUM(B7:B103)</f>
        <v>2347</v>
      </c>
      <c r="C104" s="543">
        <f t="shared" si="10"/>
        <v>600</v>
      </c>
      <c r="D104" s="543">
        <f t="shared" si="10"/>
        <v>1747</v>
      </c>
      <c r="E104" s="543">
        <f t="shared" si="10"/>
        <v>1652</v>
      </c>
      <c r="F104" s="543">
        <f t="shared" si="10"/>
        <v>337</v>
      </c>
      <c r="G104" s="543">
        <f t="shared" si="10"/>
        <v>1315</v>
      </c>
      <c r="H104" s="543">
        <f t="shared" si="10"/>
        <v>695</v>
      </c>
      <c r="I104" s="543">
        <f t="shared" si="10"/>
        <v>263</v>
      </c>
      <c r="J104" s="543">
        <f>SUM(J7:J103)</f>
        <v>432</v>
      </c>
      <c r="K104" s="121" t="s">
        <v>67</v>
      </c>
    </row>
    <row r="105" spans="1:11" ht="15.75">
      <c r="A105" s="38"/>
      <c r="B105" s="103"/>
      <c r="C105" s="103"/>
      <c r="D105" s="103"/>
      <c r="E105" s="103"/>
      <c r="F105" s="39"/>
      <c r="G105" s="39"/>
      <c r="H105" s="103"/>
      <c r="I105" s="39"/>
      <c r="J105" s="39"/>
      <c r="K105" s="103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J65"/>
  <sheetViews>
    <sheetView view="pageBreakPreview" topLeftCell="A34" zoomScaleNormal="100" zoomScaleSheetLayoutView="100" workbookViewId="0">
      <selection activeCell="E46" sqref="E46"/>
    </sheetView>
  </sheetViews>
  <sheetFormatPr defaultRowHeight="15"/>
  <cols>
    <col min="1" max="1" width="16.7109375" style="40" customWidth="1"/>
    <col min="2" max="2" width="7.85546875" style="40" customWidth="1"/>
    <col min="3" max="3" width="6.140625" style="102" bestFit="1" customWidth="1"/>
    <col min="4" max="4" width="6.85546875" style="102" bestFit="1" customWidth="1"/>
    <col min="5" max="5" width="7.5703125" style="102" bestFit="1" customWidth="1"/>
    <col min="6" max="6" width="7.140625" style="102" bestFit="1" customWidth="1"/>
    <col min="7" max="7" width="6.140625" style="102" bestFit="1" customWidth="1"/>
    <col min="8" max="8" width="8.5703125" style="102" bestFit="1" customWidth="1"/>
    <col min="9" max="9" width="6.28515625" style="102" customWidth="1"/>
    <col min="10" max="10" width="16.7109375" style="102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>
      <c r="A1" s="1183" t="s">
        <v>695</v>
      </c>
      <c r="B1" s="1183"/>
      <c r="C1" s="1183"/>
      <c r="D1" s="1183"/>
      <c r="E1" s="1183"/>
      <c r="F1" s="1183"/>
      <c r="G1" s="1183"/>
      <c r="H1" s="1183"/>
      <c r="I1" s="1183"/>
      <c r="J1" s="1183"/>
    </row>
    <row r="2" spans="1:10" ht="33.75" customHeight="1">
      <c r="A2" s="1184" t="s">
        <v>696</v>
      </c>
      <c r="B2" s="1184"/>
      <c r="C2" s="1184"/>
      <c r="D2" s="1184"/>
      <c r="E2" s="1184"/>
      <c r="F2" s="1184"/>
      <c r="G2" s="1184"/>
      <c r="H2" s="1184"/>
      <c r="I2" s="1184"/>
      <c r="J2" s="1184"/>
    </row>
    <row r="3" spans="1:10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</row>
    <row r="4" spans="1:10" ht="15.75">
      <c r="A4" s="1171" t="s">
        <v>513</v>
      </c>
      <c r="B4" s="1171"/>
      <c r="C4" s="1171"/>
      <c r="D4" s="1171"/>
      <c r="E4" s="1171"/>
      <c r="F4" s="1171"/>
      <c r="G4" s="1171"/>
      <c r="H4" s="1171"/>
      <c r="I4" s="1171"/>
      <c r="J4" s="1171"/>
    </row>
    <row r="5" spans="1:10" ht="15.75">
      <c r="A5" s="1341" t="s">
        <v>1123</v>
      </c>
      <c r="B5" s="1341"/>
      <c r="C5" s="666"/>
      <c r="D5" s="666"/>
      <c r="E5" s="666"/>
      <c r="F5" s="666"/>
      <c r="G5" s="666"/>
      <c r="H5" s="666"/>
      <c r="I5" s="667"/>
      <c r="J5" s="674" t="s">
        <v>416</v>
      </c>
    </row>
    <row r="6" spans="1:10" ht="25.5" customHeight="1" thickBot="1">
      <c r="A6" s="1342" t="s">
        <v>417</v>
      </c>
      <c r="B6" s="1342" t="s">
        <v>678</v>
      </c>
      <c r="C6" s="1344" t="s">
        <v>575</v>
      </c>
      <c r="D6" s="1344"/>
      <c r="E6" s="1344"/>
      <c r="F6" s="1344"/>
      <c r="G6" s="1344"/>
      <c r="H6" s="1344"/>
      <c r="I6" s="1264" t="s">
        <v>677</v>
      </c>
      <c r="J6" s="1264" t="s">
        <v>418</v>
      </c>
    </row>
    <row r="7" spans="1:10" ht="42.75" customHeight="1" thickTop="1">
      <c r="A7" s="1343"/>
      <c r="B7" s="1343"/>
      <c r="C7" s="232" t="s">
        <v>629</v>
      </c>
      <c r="D7" s="111" t="s">
        <v>574</v>
      </c>
      <c r="E7" s="111" t="s">
        <v>573</v>
      </c>
      <c r="F7" s="111" t="s">
        <v>572</v>
      </c>
      <c r="G7" s="111" t="s">
        <v>571</v>
      </c>
      <c r="H7" s="111" t="s">
        <v>570</v>
      </c>
      <c r="I7" s="1345"/>
      <c r="J7" s="1345"/>
    </row>
    <row r="8" spans="1:10" ht="13.5" thickBot="1">
      <c r="A8" s="1339" t="s">
        <v>95</v>
      </c>
      <c r="B8" s="320" t="s">
        <v>241</v>
      </c>
      <c r="C8" s="534">
        <f>H8+G8+F8+E8+D8</f>
        <v>13</v>
      </c>
      <c r="D8" s="532">
        <v>1</v>
      </c>
      <c r="E8" s="532">
        <v>0</v>
      </c>
      <c r="F8" s="532">
        <v>0</v>
      </c>
      <c r="G8" s="532">
        <v>0</v>
      </c>
      <c r="H8" s="532">
        <v>12</v>
      </c>
      <c r="I8" s="126" t="s">
        <v>242</v>
      </c>
      <c r="J8" s="1340" t="s">
        <v>216</v>
      </c>
    </row>
    <row r="9" spans="1:10" ht="14.25" thickTop="1" thickBot="1">
      <c r="A9" s="1323"/>
      <c r="B9" s="322" t="s">
        <v>243</v>
      </c>
      <c r="C9" s="534">
        <f t="shared" ref="C9:C61" si="0">H9+G9+F9+E9+D9</f>
        <v>4</v>
      </c>
      <c r="D9" s="529">
        <v>0</v>
      </c>
      <c r="E9" s="529">
        <v>0</v>
      </c>
      <c r="F9" s="529">
        <v>0</v>
      </c>
      <c r="G9" s="529">
        <v>0</v>
      </c>
      <c r="H9" s="529">
        <v>4</v>
      </c>
      <c r="I9" s="123" t="s">
        <v>719</v>
      </c>
      <c r="J9" s="1324"/>
    </row>
    <row r="10" spans="1:10" ht="14.25" thickTop="1" thickBot="1">
      <c r="A10" s="1323"/>
      <c r="B10" s="397" t="s">
        <v>244</v>
      </c>
      <c r="C10" s="534">
        <f t="shared" si="0"/>
        <v>17</v>
      </c>
      <c r="D10" s="544">
        <v>1</v>
      </c>
      <c r="E10" s="544">
        <v>0</v>
      </c>
      <c r="F10" s="544">
        <v>0</v>
      </c>
      <c r="G10" s="544">
        <v>0</v>
      </c>
      <c r="H10" s="544">
        <v>16</v>
      </c>
      <c r="I10" s="191" t="s">
        <v>245</v>
      </c>
      <c r="J10" s="1324"/>
    </row>
    <row r="11" spans="1:10" ht="14.25" thickTop="1" thickBot="1">
      <c r="A11" s="1325" t="s">
        <v>97</v>
      </c>
      <c r="B11" s="321" t="s">
        <v>241</v>
      </c>
      <c r="C11" s="591">
        <f t="shared" si="0"/>
        <v>23</v>
      </c>
      <c r="D11" s="527">
        <v>0</v>
      </c>
      <c r="E11" s="527">
        <v>0</v>
      </c>
      <c r="F11" s="527">
        <v>0</v>
      </c>
      <c r="G11" s="527">
        <v>2</v>
      </c>
      <c r="H11" s="527">
        <v>21</v>
      </c>
      <c r="I11" s="124" t="s">
        <v>242</v>
      </c>
      <c r="J11" s="1327" t="s">
        <v>217</v>
      </c>
    </row>
    <row r="12" spans="1:10" ht="14.25" thickTop="1" thickBot="1">
      <c r="A12" s="1325"/>
      <c r="B12" s="321" t="s">
        <v>243</v>
      </c>
      <c r="C12" s="591">
        <f t="shared" si="0"/>
        <v>4</v>
      </c>
      <c r="D12" s="527">
        <v>0</v>
      </c>
      <c r="E12" s="527">
        <v>0</v>
      </c>
      <c r="F12" s="527">
        <v>0</v>
      </c>
      <c r="G12" s="527">
        <v>0</v>
      </c>
      <c r="H12" s="527">
        <v>4</v>
      </c>
      <c r="I12" s="124" t="s">
        <v>719</v>
      </c>
      <c r="J12" s="1327"/>
    </row>
    <row r="13" spans="1:10" ht="14.25" thickTop="1" thickBot="1">
      <c r="A13" s="1325"/>
      <c r="B13" s="138" t="s">
        <v>244</v>
      </c>
      <c r="C13" s="591">
        <f t="shared" si="0"/>
        <v>27</v>
      </c>
      <c r="D13" s="501">
        <v>0</v>
      </c>
      <c r="E13" s="501">
        <v>0</v>
      </c>
      <c r="F13" s="501">
        <v>0</v>
      </c>
      <c r="G13" s="501">
        <v>2</v>
      </c>
      <c r="H13" s="501">
        <v>25</v>
      </c>
      <c r="I13" s="192" t="s">
        <v>245</v>
      </c>
      <c r="J13" s="1327"/>
    </row>
    <row r="14" spans="1:10" ht="14.25" thickTop="1" thickBot="1">
      <c r="A14" s="1323" t="s">
        <v>99</v>
      </c>
      <c r="B14" s="322" t="s">
        <v>241</v>
      </c>
      <c r="C14" s="534">
        <f t="shared" si="0"/>
        <v>15</v>
      </c>
      <c r="D14" s="529">
        <v>0</v>
      </c>
      <c r="E14" s="529">
        <v>0</v>
      </c>
      <c r="F14" s="529">
        <v>0</v>
      </c>
      <c r="G14" s="529">
        <v>5</v>
      </c>
      <c r="H14" s="529">
        <v>10</v>
      </c>
      <c r="I14" s="123" t="s">
        <v>242</v>
      </c>
      <c r="J14" s="1324" t="s">
        <v>218</v>
      </c>
    </row>
    <row r="15" spans="1:10" ht="14.25" thickTop="1" thickBot="1">
      <c r="A15" s="1323"/>
      <c r="B15" s="322" t="s">
        <v>243</v>
      </c>
      <c r="C15" s="534">
        <f t="shared" si="0"/>
        <v>2</v>
      </c>
      <c r="D15" s="529">
        <v>0</v>
      </c>
      <c r="E15" s="529">
        <v>0</v>
      </c>
      <c r="F15" s="529">
        <v>0</v>
      </c>
      <c r="G15" s="529">
        <v>2</v>
      </c>
      <c r="H15" s="529">
        <v>0</v>
      </c>
      <c r="I15" s="123" t="s">
        <v>719</v>
      </c>
      <c r="J15" s="1324"/>
    </row>
    <row r="16" spans="1:10" ht="14.25" thickTop="1" thickBot="1">
      <c r="A16" s="1323"/>
      <c r="B16" s="397" t="s">
        <v>244</v>
      </c>
      <c r="C16" s="534">
        <f t="shared" si="0"/>
        <v>17</v>
      </c>
      <c r="D16" s="544">
        <v>0</v>
      </c>
      <c r="E16" s="544">
        <v>0</v>
      </c>
      <c r="F16" s="544">
        <v>0</v>
      </c>
      <c r="G16" s="544">
        <v>7</v>
      </c>
      <c r="H16" s="544">
        <v>10</v>
      </c>
      <c r="I16" s="191" t="s">
        <v>245</v>
      </c>
      <c r="J16" s="1324"/>
    </row>
    <row r="17" spans="1:10" ht="14.25" thickTop="1" thickBot="1">
      <c r="A17" s="1325" t="s">
        <v>101</v>
      </c>
      <c r="B17" s="321" t="s">
        <v>241</v>
      </c>
      <c r="C17" s="591">
        <f t="shared" si="0"/>
        <v>10</v>
      </c>
      <c r="D17" s="527">
        <v>0</v>
      </c>
      <c r="E17" s="527">
        <v>0</v>
      </c>
      <c r="F17" s="527">
        <v>0</v>
      </c>
      <c r="G17" s="527">
        <v>5</v>
      </c>
      <c r="H17" s="527">
        <v>5</v>
      </c>
      <c r="I17" s="124" t="s">
        <v>242</v>
      </c>
      <c r="J17" s="1327" t="s">
        <v>219</v>
      </c>
    </row>
    <row r="18" spans="1:10" ht="14.25" thickTop="1" thickBot="1">
      <c r="A18" s="1325"/>
      <c r="B18" s="321" t="s">
        <v>243</v>
      </c>
      <c r="C18" s="591">
        <f t="shared" si="0"/>
        <v>4</v>
      </c>
      <c r="D18" s="527">
        <v>0</v>
      </c>
      <c r="E18" s="527">
        <v>0</v>
      </c>
      <c r="F18" s="527">
        <v>1</v>
      </c>
      <c r="G18" s="527">
        <v>1</v>
      </c>
      <c r="H18" s="527">
        <v>2</v>
      </c>
      <c r="I18" s="124" t="s">
        <v>719</v>
      </c>
      <c r="J18" s="1327"/>
    </row>
    <row r="19" spans="1:10" ht="14.25" thickTop="1" thickBot="1">
      <c r="A19" s="1325"/>
      <c r="B19" s="138" t="s">
        <v>244</v>
      </c>
      <c r="C19" s="591">
        <f t="shared" si="0"/>
        <v>14</v>
      </c>
      <c r="D19" s="501">
        <v>0</v>
      </c>
      <c r="E19" s="501">
        <v>0</v>
      </c>
      <c r="F19" s="501">
        <v>1</v>
      </c>
      <c r="G19" s="501">
        <v>6</v>
      </c>
      <c r="H19" s="501">
        <v>7</v>
      </c>
      <c r="I19" s="192" t="s">
        <v>245</v>
      </c>
      <c r="J19" s="1327"/>
    </row>
    <row r="20" spans="1:10" ht="14.25" thickTop="1" thickBot="1">
      <c r="A20" s="1323" t="s">
        <v>103</v>
      </c>
      <c r="B20" s="322" t="s">
        <v>241</v>
      </c>
      <c r="C20" s="534">
        <f t="shared" si="0"/>
        <v>11</v>
      </c>
      <c r="D20" s="529">
        <v>0</v>
      </c>
      <c r="E20" s="529">
        <v>0</v>
      </c>
      <c r="F20" s="529">
        <v>1</v>
      </c>
      <c r="G20" s="529">
        <v>5</v>
      </c>
      <c r="H20" s="529">
        <v>5</v>
      </c>
      <c r="I20" s="123" t="s">
        <v>242</v>
      </c>
      <c r="J20" s="1324" t="s">
        <v>220</v>
      </c>
    </row>
    <row r="21" spans="1:10" ht="14.25" thickTop="1" thickBot="1">
      <c r="A21" s="1323"/>
      <c r="B21" s="322" t="s">
        <v>243</v>
      </c>
      <c r="C21" s="534">
        <f t="shared" si="0"/>
        <v>8</v>
      </c>
      <c r="D21" s="529">
        <v>0</v>
      </c>
      <c r="E21" s="529">
        <v>0</v>
      </c>
      <c r="F21" s="529">
        <v>1</v>
      </c>
      <c r="G21" s="529">
        <v>7</v>
      </c>
      <c r="H21" s="529">
        <v>0</v>
      </c>
      <c r="I21" s="123" t="s">
        <v>719</v>
      </c>
      <c r="J21" s="1324"/>
    </row>
    <row r="22" spans="1:10" ht="14.25" thickTop="1" thickBot="1">
      <c r="A22" s="1323"/>
      <c r="B22" s="397" t="s">
        <v>244</v>
      </c>
      <c r="C22" s="534">
        <f t="shared" si="0"/>
        <v>19</v>
      </c>
      <c r="D22" s="544">
        <v>0</v>
      </c>
      <c r="E22" s="544">
        <v>0</v>
      </c>
      <c r="F22" s="544">
        <v>2</v>
      </c>
      <c r="G22" s="544">
        <v>12</v>
      </c>
      <c r="H22" s="544">
        <v>5</v>
      </c>
      <c r="I22" s="191" t="s">
        <v>245</v>
      </c>
      <c r="J22" s="1324"/>
    </row>
    <row r="23" spans="1:10" ht="14.25" thickTop="1" thickBot="1">
      <c r="A23" s="1325" t="s">
        <v>105</v>
      </c>
      <c r="B23" s="321" t="s">
        <v>241</v>
      </c>
      <c r="C23" s="591">
        <f t="shared" si="0"/>
        <v>10</v>
      </c>
      <c r="D23" s="527">
        <v>0</v>
      </c>
      <c r="E23" s="527">
        <v>0</v>
      </c>
      <c r="F23" s="527">
        <v>1</v>
      </c>
      <c r="G23" s="527">
        <v>5</v>
      </c>
      <c r="H23" s="527">
        <v>4</v>
      </c>
      <c r="I23" s="124" t="s">
        <v>242</v>
      </c>
      <c r="J23" s="1327" t="s">
        <v>221</v>
      </c>
    </row>
    <row r="24" spans="1:10" ht="14.25" thickTop="1" thickBot="1">
      <c r="A24" s="1325"/>
      <c r="B24" s="321" t="s">
        <v>243</v>
      </c>
      <c r="C24" s="591">
        <f t="shared" si="0"/>
        <v>4</v>
      </c>
      <c r="D24" s="527">
        <v>0</v>
      </c>
      <c r="E24" s="527">
        <v>0</v>
      </c>
      <c r="F24" s="527">
        <v>0</v>
      </c>
      <c r="G24" s="527">
        <v>4</v>
      </c>
      <c r="H24" s="527">
        <v>0</v>
      </c>
      <c r="I24" s="124" t="s">
        <v>719</v>
      </c>
      <c r="J24" s="1327"/>
    </row>
    <row r="25" spans="1:10" ht="14.25" thickTop="1" thickBot="1">
      <c r="A25" s="1325"/>
      <c r="B25" s="138" t="s">
        <v>244</v>
      </c>
      <c r="C25" s="591">
        <f t="shared" si="0"/>
        <v>14</v>
      </c>
      <c r="D25" s="501">
        <v>0</v>
      </c>
      <c r="E25" s="501">
        <v>0</v>
      </c>
      <c r="F25" s="501">
        <v>1</v>
      </c>
      <c r="G25" s="501">
        <v>9</v>
      </c>
      <c r="H25" s="501">
        <v>4</v>
      </c>
      <c r="I25" s="192" t="s">
        <v>245</v>
      </c>
      <c r="J25" s="1327"/>
    </row>
    <row r="26" spans="1:10" ht="14.25" thickTop="1" thickBot="1">
      <c r="A26" s="1323" t="s">
        <v>222</v>
      </c>
      <c r="B26" s="322" t="s">
        <v>241</v>
      </c>
      <c r="C26" s="534">
        <f t="shared" si="0"/>
        <v>13</v>
      </c>
      <c r="D26" s="529">
        <v>0</v>
      </c>
      <c r="E26" s="529">
        <v>0</v>
      </c>
      <c r="F26" s="529">
        <v>0</v>
      </c>
      <c r="G26" s="529">
        <v>12</v>
      </c>
      <c r="H26" s="529">
        <v>1</v>
      </c>
      <c r="I26" s="123" t="s">
        <v>242</v>
      </c>
      <c r="J26" s="1324" t="s">
        <v>223</v>
      </c>
    </row>
    <row r="27" spans="1:10" ht="14.25" thickTop="1" thickBot="1">
      <c r="A27" s="1323"/>
      <c r="B27" s="322" t="s">
        <v>243</v>
      </c>
      <c r="C27" s="534">
        <f t="shared" si="0"/>
        <v>5</v>
      </c>
      <c r="D27" s="529">
        <v>0</v>
      </c>
      <c r="E27" s="529">
        <v>0</v>
      </c>
      <c r="F27" s="529">
        <v>1</v>
      </c>
      <c r="G27" s="529">
        <v>1</v>
      </c>
      <c r="H27" s="529">
        <v>3</v>
      </c>
      <c r="I27" s="123" t="s">
        <v>719</v>
      </c>
      <c r="J27" s="1324"/>
    </row>
    <row r="28" spans="1:10" ht="14.25" thickTop="1" thickBot="1">
      <c r="A28" s="1323"/>
      <c r="B28" s="397" t="s">
        <v>244</v>
      </c>
      <c r="C28" s="534">
        <f t="shared" si="0"/>
        <v>18</v>
      </c>
      <c r="D28" s="544">
        <v>0</v>
      </c>
      <c r="E28" s="544">
        <v>0</v>
      </c>
      <c r="F28" s="544">
        <v>1</v>
      </c>
      <c r="G28" s="544">
        <v>13</v>
      </c>
      <c r="H28" s="544">
        <v>4</v>
      </c>
      <c r="I28" s="191" t="s">
        <v>245</v>
      </c>
      <c r="J28" s="1324"/>
    </row>
    <row r="29" spans="1:10" ht="14.25" thickTop="1" thickBot="1">
      <c r="A29" s="1325" t="s">
        <v>224</v>
      </c>
      <c r="B29" s="321" t="s">
        <v>241</v>
      </c>
      <c r="C29" s="591">
        <f t="shared" si="0"/>
        <v>21</v>
      </c>
      <c r="D29" s="527">
        <v>0</v>
      </c>
      <c r="E29" s="527">
        <v>1</v>
      </c>
      <c r="F29" s="527">
        <v>1</v>
      </c>
      <c r="G29" s="527">
        <v>16</v>
      </c>
      <c r="H29" s="527">
        <v>3</v>
      </c>
      <c r="I29" s="124" t="s">
        <v>242</v>
      </c>
      <c r="J29" s="1327" t="s">
        <v>225</v>
      </c>
    </row>
    <row r="30" spans="1:10" ht="14.25" thickTop="1" thickBot="1">
      <c r="A30" s="1325"/>
      <c r="B30" s="321" t="s">
        <v>243</v>
      </c>
      <c r="C30" s="591">
        <f t="shared" si="0"/>
        <v>13</v>
      </c>
      <c r="D30" s="527">
        <v>1</v>
      </c>
      <c r="E30" s="527">
        <v>1</v>
      </c>
      <c r="F30" s="527">
        <v>0</v>
      </c>
      <c r="G30" s="527">
        <v>9</v>
      </c>
      <c r="H30" s="527">
        <v>2</v>
      </c>
      <c r="I30" s="124" t="s">
        <v>719</v>
      </c>
      <c r="J30" s="1327"/>
    </row>
    <row r="31" spans="1:10" ht="14.25" thickTop="1" thickBot="1">
      <c r="A31" s="1325"/>
      <c r="B31" s="138" t="s">
        <v>244</v>
      </c>
      <c r="C31" s="591">
        <f t="shared" si="0"/>
        <v>34</v>
      </c>
      <c r="D31" s="501">
        <v>1</v>
      </c>
      <c r="E31" s="501">
        <v>2</v>
      </c>
      <c r="F31" s="501">
        <v>1</v>
      </c>
      <c r="G31" s="501">
        <v>25</v>
      </c>
      <c r="H31" s="501">
        <v>5</v>
      </c>
      <c r="I31" s="192" t="s">
        <v>245</v>
      </c>
      <c r="J31" s="1327"/>
    </row>
    <row r="32" spans="1:10" ht="14.25" thickTop="1" thickBot="1">
      <c r="A32" s="1323" t="s">
        <v>226</v>
      </c>
      <c r="B32" s="322" t="s">
        <v>241</v>
      </c>
      <c r="C32" s="534">
        <f t="shared" si="0"/>
        <v>37</v>
      </c>
      <c r="D32" s="529">
        <v>0</v>
      </c>
      <c r="E32" s="529">
        <v>0</v>
      </c>
      <c r="F32" s="529">
        <v>3</v>
      </c>
      <c r="G32" s="529">
        <v>28</v>
      </c>
      <c r="H32" s="529">
        <v>6</v>
      </c>
      <c r="I32" s="123" t="s">
        <v>242</v>
      </c>
      <c r="J32" s="1324" t="s">
        <v>227</v>
      </c>
    </row>
    <row r="33" spans="1:10" ht="14.25" thickTop="1" thickBot="1">
      <c r="A33" s="1323"/>
      <c r="B33" s="322" t="s">
        <v>243</v>
      </c>
      <c r="C33" s="534">
        <f t="shared" si="0"/>
        <v>16</v>
      </c>
      <c r="D33" s="529">
        <v>0</v>
      </c>
      <c r="E33" s="529">
        <v>0</v>
      </c>
      <c r="F33" s="529">
        <v>3</v>
      </c>
      <c r="G33" s="529">
        <v>10</v>
      </c>
      <c r="H33" s="529">
        <v>3</v>
      </c>
      <c r="I33" s="123" t="s">
        <v>719</v>
      </c>
      <c r="J33" s="1324"/>
    </row>
    <row r="34" spans="1:10" ht="14.25" thickTop="1" thickBot="1">
      <c r="A34" s="1323"/>
      <c r="B34" s="397" t="s">
        <v>244</v>
      </c>
      <c r="C34" s="534">
        <f t="shared" si="0"/>
        <v>53</v>
      </c>
      <c r="D34" s="544">
        <v>0</v>
      </c>
      <c r="E34" s="544">
        <v>0</v>
      </c>
      <c r="F34" s="544">
        <v>6</v>
      </c>
      <c r="G34" s="544">
        <v>38</v>
      </c>
      <c r="H34" s="544">
        <v>9</v>
      </c>
      <c r="I34" s="191" t="s">
        <v>245</v>
      </c>
      <c r="J34" s="1324"/>
    </row>
    <row r="35" spans="1:10" ht="14.25" thickTop="1" thickBot="1">
      <c r="A35" s="1325" t="s">
        <v>228</v>
      </c>
      <c r="B35" s="321" t="s">
        <v>241</v>
      </c>
      <c r="C35" s="591">
        <f t="shared" si="0"/>
        <v>38</v>
      </c>
      <c r="D35" s="527">
        <v>1</v>
      </c>
      <c r="E35" s="527">
        <v>0</v>
      </c>
      <c r="F35" s="527">
        <v>1</v>
      </c>
      <c r="G35" s="527">
        <v>33</v>
      </c>
      <c r="H35" s="535">
        <v>3</v>
      </c>
      <c r="I35" s="124" t="s">
        <v>242</v>
      </c>
      <c r="J35" s="1327" t="s">
        <v>229</v>
      </c>
    </row>
    <row r="36" spans="1:10" ht="14.25" thickTop="1" thickBot="1">
      <c r="A36" s="1325"/>
      <c r="B36" s="321" t="s">
        <v>243</v>
      </c>
      <c r="C36" s="591">
        <f t="shared" si="0"/>
        <v>28</v>
      </c>
      <c r="D36" s="527">
        <v>1</v>
      </c>
      <c r="E36" s="527">
        <v>2</v>
      </c>
      <c r="F36" s="527">
        <v>2</v>
      </c>
      <c r="G36" s="527">
        <v>21</v>
      </c>
      <c r="H36" s="535">
        <v>2</v>
      </c>
      <c r="I36" s="124" t="s">
        <v>719</v>
      </c>
      <c r="J36" s="1327"/>
    </row>
    <row r="37" spans="1:10" ht="14.25" thickTop="1" thickBot="1">
      <c r="A37" s="1325"/>
      <c r="B37" s="138" t="s">
        <v>244</v>
      </c>
      <c r="C37" s="591">
        <f t="shared" si="0"/>
        <v>66</v>
      </c>
      <c r="D37" s="501">
        <v>2</v>
      </c>
      <c r="E37" s="501">
        <v>2</v>
      </c>
      <c r="F37" s="501">
        <v>3</v>
      </c>
      <c r="G37" s="501">
        <v>54</v>
      </c>
      <c r="H37" s="501">
        <v>5</v>
      </c>
      <c r="I37" s="192" t="s">
        <v>245</v>
      </c>
      <c r="J37" s="1327"/>
    </row>
    <row r="38" spans="1:10" ht="14.25" thickTop="1" thickBot="1">
      <c r="A38" s="1323" t="s">
        <v>230</v>
      </c>
      <c r="B38" s="322" t="s">
        <v>241</v>
      </c>
      <c r="C38" s="534">
        <f t="shared" si="0"/>
        <v>37</v>
      </c>
      <c r="D38" s="529">
        <v>1</v>
      </c>
      <c r="E38" s="529">
        <v>0</v>
      </c>
      <c r="F38" s="529">
        <v>4</v>
      </c>
      <c r="G38" s="529">
        <v>32</v>
      </c>
      <c r="H38" s="529">
        <v>0</v>
      </c>
      <c r="I38" s="123" t="s">
        <v>242</v>
      </c>
      <c r="J38" s="1324" t="s">
        <v>419</v>
      </c>
    </row>
    <row r="39" spans="1:10" ht="14.25" thickTop="1" thickBot="1">
      <c r="A39" s="1323"/>
      <c r="B39" s="322" t="s">
        <v>243</v>
      </c>
      <c r="C39" s="534">
        <f t="shared" si="0"/>
        <v>20</v>
      </c>
      <c r="D39" s="529">
        <v>2</v>
      </c>
      <c r="E39" s="529">
        <v>5</v>
      </c>
      <c r="F39" s="529">
        <v>1</v>
      </c>
      <c r="G39" s="529">
        <v>12</v>
      </c>
      <c r="H39" s="529">
        <v>0</v>
      </c>
      <c r="I39" s="123" t="s">
        <v>719</v>
      </c>
      <c r="J39" s="1324"/>
    </row>
    <row r="40" spans="1:10" ht="14.25" thickTop="1" thickBot="1">
      <c r="A40" s="1323"/>
      <c r="B40" s="397" t="s">
        <v>244</v>
      </c>
      <c r="C40" s="534">
        <f t="shared" si="0"/>
        <v>57</v>
      </c>
      <c r="D40" s="544">
        <v>3</v>
      </c>
      <c r="E40" s="544">
        <v>5</v>
      </c>
      <c r="F40" s="544">
        <v>5</v>
      </c>
      <c r="G40" s="544">
        <v>44</v>
      </c>
      <c r="H40" s="544">
        <v>0</v>
      </c>
      <c r="I40" s="191" t="s">
        <v>245</v>
      </c>
      <c r="J40" s="1324"/>
    </row>
    <row r="41" spans="1:10" ht="14.25" thickTop="1" thickBot="1">
      <c r="A41" s="1325" t="s">
        <v>232</v>
      </c>
      <c r="B41" s="321" t="s">
        <v>241</v>
      </c>
      <c r="C41" s="591">
        <f t="shared" si="0"/>
        <v>30</v>
      </c>
      <c r="D41" s="527">
        <v>1</v>
      </c>
      <c r="E41" s="527">
        <v>0</v>
      </c>
      <c r="F41" s="527">
        <v>3</v>
      </c>
      <c r="G41" s="527">
        <v>24</v>
      </c>
      <c r="H41" s="527">
        <v>2</v>
      </c>
      <c r="I41" s="124" t="s">
        <v>242</v>
      </c>
      <c r="J41" s="1327" t="s">
        <v>420</v>
      </c>
    </row>
    <row r="42" spans="1:10" ht="14.25" thickTop="1" thickBot="1">
      <c r="A42" s="1325"/>
      <c r="B42" s="321" t="s">
        <v>243</v>
      </c>
      <c r="C42" s="591">
        <f t="shared" si="0"/>
        <v>31</v>
      </c>
      <c r="D42" s="527">
        <v>0</v>
      </c>
      <c r="E42" s="527">
        <v>9</v>
      </c>
      <c r="F42" s="527">
        <v>0</v>
      </c>
      <c r="G42" s="527">
        <v>22</v>
      </c>
      <c r="H42" s="527">
        <v>0</v>
      </c>
      <c r="I42" s="124" t="s">
        <v>719</v>
      </c>
      <c r="J42" s="1327"/>
    </row>
    <row r="43" spans="1:10" ht="14.25" thickTop="1" thickBot="1">
      <c r="A43" s="1325"/>
      <c r="B43" s="138" t="s">
        <v>244</v>
      </c>
      <c r="C43" s="591">
        <f t="shared" si="0"/>
        <v>61</v>
      </c>
      <c r="D43" s="501">
        <v>1</v>
      </c>
      <c r="E43" s="501">
        <v>9</v>
      </c>
      <c r="F43" s="501">
        <v>3</v>
      </c>
      <c r="G43" s="501">
        <v>46</v>
      </c>
      <c r="H43" s="501">
        <v>2</v>
      </c>
      <c r="I43" s="192" t="s">
        <v>245</v>
      </c>
      <c r="J43" s="1327"/>
    </row>
    <row r="44" spans="1:10" ht="14.25" thickTop="1" thickBot="1">
      <c r="A44" s="1323" t="s">
        <v>234</v>
      </c>
      <c r="B44" s="322" t="s">
        <v>241</v>
      </c>
      <c r="C44" s="534">
        <f t="shared" si="0"/>
        <v>40</v>
      </c>
      <c r="D44" s="529">
        <v>0</v>
      </c>
      <c r="E44" s="529">
        <v>1</v>
      </c>
      <c r="F44" s="529">
        <v>1</v>
      </c>
      <c r="G44" s="529">
        <v>38</v>
      </c>
      <c r="H44" s="529">
        <v>0</v>
      </c>
      <c r="I44" s="123" t="s">
        <v>242</v>
      </c>
      <c r="J44" s="1324" t="s">
        <v>421</v>
      </c>
    </row>
    <row r="45" spans="1:10" ht="14.25" thickTop="1" thickBot="1">
      <c r="A45" s="1323"/>
      <c r="B45" s="322" t="s">
        <v>243</v>
      </c>
      <c r="C45" s="534">
        <f t="shared" si="0"/>
        <v>27</v>
      </c>
      <c r="D45" s="529">
        <v>1</v>
      </c>
      <c r="E45" s="529">
        <v>7</v>
      </c>
      <c r="F45" s="529">
        <v>0</v>
      </c>
      <c r="G45" s="529">
        <v>19</v>
      </c>
      <c r="H45" s="529">
        <v>0</v>
      </c>
      <c r="I45" s="123" t="s">
        <v>719</v>
      </c>
      <c r="J45" s="1324"/>
    </row>
    <row r="46" spans="1:10" ht="14.25" thickTop="1" thickBot="1">
      <c r="A46" s="1323"/>
      <c r="B46" s="397" t="s">
        <v>244</v>
      </c>
      <c r="C46" s="534">
        <f t="shared" si="0"/>
        <v>67</v>
      </c>
      <c r="D46" s="544">
        <v>1</v>
      </c>
      <c r="E46" s="544">
        <v>8</v>
      </c>
      <c r="F46" s="544">
        <v>1</v>
      </c>
      <c r="G46" s="544">
        <v>57</v>
      </c>
      <c r="H46" s="544">
        <v>0</v>
      </c>
      <c r="I46" s="191" t="s">
        <v>245</v>
      </c>
      <c r="J46" s="1324"/>
    </row>
    <row r="47" spans="1:10" ht="14.25" thickTop="1" thickBot="1">
      <c r="A47" s="1325" t="s">
        <v>391</v>
      </c>
      <c r="B47" s="321" t="s">
        <v>241</v>
      </c>
      <c r="C47" s="591">
        <f t="shared" si="0"/>
        <v>52</v>
      </c>
      <c r="D47" s="527">
        <v>0</v>
      </c>
      <c r="E47" s="527">
        <v>1</v>
      </c>
      <c r="F47" s="527">
        <v>0</v>
      </c>
      <c r="G47" s="527">
        <v>51</v>
      </c>
      <c r="H47" s="527">
        <v>0</v>
      </c>
      <c r="I47" s="124" t="s">
        <v>242</v>
      </c>
      <c r="J47" s="1327" t="s">
        <v>422</v>
      </c>
    </row>
    <row r="48" spans="1:10" ht="14.25" thickTop="1" thickBot="1">
      <c r="A48" s="1325"/>
      <c r="B48" s="321" t="s">
        <v>243</v>
      </c>
      <c r="C48" s="591">
        <f t="shared" si="0"/>
        <v>40</v>
      </c>
      <c r="D48" s="527">
        <v>0</v>
      </c>
      <c r="E48" s="527">
        <v>17</v>
      </c>
      <c r="F48" s="527">
        <v>2</v>
      </c>
      <c r="G48" s="527">
        <v>21</v>
      </c>
      <c r="H48" s="527">
        <v>0</v>
      </c>
      <c r="I48" s="124" t="s">
        <v>719</v>
      </c>
      <c r="J48" s="1327"/>
    </row>
    <row r="49" spans="1:10" ht="13.5" thickTop="1">
      <c r="A49" s="1335"/>
      <c r="B49" s="365" t="s">
        <v>244</v>
      </c>
      <c r="C49" s="530">
        <f t="shared" si="0"/>
        <v>92</v>
      </c>
      <c r="D49" s="502">
        <v>0</v>
      </c>
      <c r="E49" s="502">
        <v>18</v>
      </c>
      <c r="F49" s="502">
        <v>2</v>
      </c>
      <c r="G49" s="502">
        <v>72</v>
      </c>
      <c r="H49" s="502">
        <v>0</v>
      </c>
      <c r="I49" s="193" t="s">
        <v>245</v>
      </c>
      <c r="J49" s="1336"/>
    </row>
    <row r="50" spans="1:10" ht="13.5" thickBot="1">
      <c r="A50" s="1337" t="s">
        <v>393</v>
      </c>
      <c r="B50" s="599" t="s">
        <v>241</v>
      </c>
      <c r="C50" s="534">
        <f t="shared" si="0"/>
        <v>21</v>
      </c>
      <c r="D50" s="525">
        <v>0</v>
      </c>
      <c r="E50" s="525">
        <v>1</v>
      </c>
      <c r="F50" s="525">
        <v>1</v>
      </c>
      <c r="G50" s="525">
        <v>19</v>
      </c>
      <c r="H50" s="525">
        <v>0</v>
      </c>
      <c r="I50" s="923" t="s">
        <v>242</v>
      </c>
      <c r="J50" s="1338" t="s">
        <v>423</v>
      </c>
    </row>
    <row r="51" spans="1:10" ht="14.25" thickTop="1" thickBot="1">
      <c r="A51" s="1323"/>
      <c r="B51" s="913" t="s">
        <v>243</v>
      </c>
      <c r="C51" s="534">
        <f t="shared" si="0"/>
        <v>15</v>
      </c>
      <c r="D51" s="529">
        <v>1</v>
      </c>
      <c r="E51" s="529">
        <v>7</v>
      </c>
      <c r="F51" s="529">
        <v>2</v>
      </c>
      <c r="G51" s="529">
        <v>5</v>
      </c>
      <c r="H51" s="529">
        <v>0</v>
      </c>
      <c r="I51" s="123" t="s">
        <v>719</v>
      </c>
      <c r="J51" s="1324"/>
    </row>
    <row r="52" spans="1:10" ht="14.25" thickTop="1" thickBot="1">
      <c r="A52" s="1323"/>
      <c r="B52" s="397" t="s">
        <v>244</v>
      </c>
      <c r="C52" s="534">
        <f t="shared" si="0"/>
        <v>36</v>
      </c>
      <c r="D52" s="544">
        <v>1</v>
      </c>
      <c r="E52" s="544">
        <v>8</v>
      </c>
      <c r="F52" s="544">
        <v>3</v>
      </c>
      <c r="G52" s="544">
        <v>24</v>
      </c>
      <c r="H52" s="544">
        <v>0</v>
      </c>
      <c r="I52" s="191" t="s">
        <v>245</v>
      </c>
      <c r="J52" s="1324"/>
    </row>
    <row r="53" spans="1:10" ht="14.25" thickTop="1" thickBot="1">
      <c r="A53" s="1325" t="s">
        <v>395</v>
      </c>
      <c r="B53" s="914" t="s">
        <v>241</v>
      </c>
      <c r="C53" s="591">
        <f t="shared" si="0"/>
        <v>14</v>
      </c>
      <c r="D53" s="527">
        <v>1</v>
      </c>
      <c r="E53" s="527">
        <v>1</v>
      </c>
      <c r="F53" s="527">
        <v>0</v>
      </c>
      <c r="G53" s="527">
        <v>12</v>
      </c>
      <c r="H53" s="527">
        <v>0</v>
      </c>
      <c r="I53" s="124" t="s">
        <v>242</v>
      </c>
      <c r="J53" s="1327" t="s">
        <v>424</v>
      </c>
    </row>
    <row r="54" spans="1:10" ht="14.25" thickTop="1" thickBot="1">
      <c r="A54" s="1325"/>
      <c r="B54" s="914" t="s">
        <v>243</v>
      </c>
      <c r="C54" s="591">
        <f t="shared" si="0"/>
        <v>7</v>
      </c>
      <c r="D54" s="527">
        <v>0</v>
      </c>
      <c r="E54" s="527">
        <v>4</v>
      </c>
      <c r="F54" s="527">
        <v>0</v>
      </c>
      <c r="G54" s="527">
        <v>3</v>
      </c>
      <c r="H54" s="527">
        <v>0</v>
      </c>
      <c r="I54" s="124" t="s">
        <v>719</v>
      </c>
      <c r="J54" s="1327"/>
    </row>
    <row r="55" spans="1:10" ht="14.25" thickTop="1" thickBot="1">
      <c r="A55" s="1325"/>
      <c r="B55" s="138" t="s">
        <v>244</v>
      </c>
      <c r="C55" s="591">
        <f t="shared" si="0"/>
        <v>21</v>
      </c>
      <c r="D55" s="501">
        <v>1</v>
      </c>
      <c r="E55" s="501">
        <v>5</v>
      </c>
      <c r="F55" s="501">
        <v>0</v>
      </c>
      <c r="G55" s="501">
        <v>15</v>
      </c>
      <c r="H55" s="501">
        <v>0</v>
      </c>
      <c r="I55" s="192" t="s">
        <v>245</v>
      </c>
      <c r="J55" s="1327"/>
    </row>
    <row r="56" spans="1:10" ht="14.25" thickTop="1" thickBot="1">
      <c r="A56" s="1323" t="s">
        <v>397</v>
      </c>
      <c r="B56" s="913" t="s">
        <v>241</v>
      </c>
      <c r="C56" s="534">
        <f t="shared" si="0"/>
        <v>6</v>
      </c>
      <c r="D56" s="529">
        <v>1</v>
      </c>
      <c r="E56" s="529">
        <v>1</v>
      </c>
      <c r="F56" s="529">
        <v>0</v>
      </c>
      <c r="G56" s="529">
        <v>4</v>
      </c>
      <c r="H56" s="529">
        <v>0</v>
      </c>
      <c r="I56" s="123" t="s">
        <v>242</v>
      </c>
      <c r="J56" s="1324" t="s">
        <v>415</v>
      </c>
    </row>
    <row r="57" spans="1:10" ht="14.25" thickTop="1" thickBot="1">
      <c r="A57" s="1323"/>
      <c r="B57" s="913" t="s">
        <v>243</v>
      </c>
      <c r="C57" s="534">
        <f t="shared" si="0"/>
        <v>4</v>
      </c>
      <c r="D57" s="529">
        <v>0</v>
      </c>
      <c r="E57" s="529">
        <v>3</v>
      </c>
      <c r="F57" s="529">
        <v>0</v>
      </c>
      <c r="G57" s="529">
        <v>1</v>
      </c>
      <c r="H57" s="529">
        <v>0</v>
      </c>
      <c r="I57" s="123" t="s">
        <v>719</v>
      </c>
      <c r="J57" s="1324"/>
    </row>
    <row r="58" spans="1:10" ht="14.25" thickTop="1" thickBot="1">
      <c r="A58" s="1323"/>
      <c r="B58" s="397" t="s">
        <v>244</v>
      </c>
      <c r="C58" s="534">
        <f t="shared" si="0"/>
        <v>10</v>
      </c>
      <c r="D58" s="544">
        <v>1</v>
      </c>
      <c r="E58" s="544">
        <v>4</v>
      </c>
      <c r="F58" s="544"/>
      <c r="G58" s="544">
        <v>5</v>
      </c>
      <c r="H58" s="544">
        <v>0</v>
      </c>
      <c r="I58" s="191" t="s">
        <v>245</v>
      </c>
      <c r="J58" s="1324"/>
    </row>
    <row r="59" spans="1:10" ht="14.25" thickTop="1" thickBot="1">
      <c r="A59" s="1325" t="s">
        <v>107</v>
      </c>
      <c r="B59" s="914" t="s">
        <v>241</v>
      </c>
      <c r="C59" s="526">
        <f t="shared" si="0"/>
        <v>1</v>
      </c>
      <c r="D59" s="527">
        <v>0</v>
      </c>
      <c r="E59" s="527">
        <v>0</v>
      </c>
      <c r="F59" s="527">
        <v>0</v>
      </c>
      <c r="G59" s="527">
        <v>1</v>
      </c>
      <c r="H59" s="527">
        <v>0</v>
      </c>
      <c r="I59" s="124" t="s">
        <v>242</v>
      </c>
      <c r="J59" s="1327" t="s">
        <v>108</v>
      </c>
    </row>
    <row r="60" spans="1:10" ht="14.25" thickTop="1" thickBot="1">
      <c r="A60" s="1325"/>
      <c r="B60" s="914" t="s">
        <v>243</v>
      </c>
      <c r="C60" s="591">
        <f t="shared" si="0"/>
        <v>0</v>
      </c>
      <c r="D60" s="527">
        <v>0</v>
      </c>
      <c r="E60" s="527">
        <v>0</v>
      </c>
      <c r="F60" s="527">
        <v>0</v>
      </c>
      <c r="G60" s="527">
        <v>0</v>
      </c>
      <c r="H60" s="527">
        <v>0</v>
      </c>
      <c r="I60" s="124" t="s">
        <v>719</v>
      </c>
      <c r="J60" s="1327"/>
    </row>
    <row r="61" spans="1:10" ht="13.5" thickTop="1">
      <c r="A61" s="1326"/>
      <c r="B61" s="398" t="s">
        <v>244</v>
      </c>
      <c r="C61" s="1044">
        <f t="shared" si="0"/>
        <v>1</v>
      </c>
      <c r="D61" s="546">
        <v>0</v>
      </c>
      <c r="E61" s="546">
        <v>0</v>
      </c>
      <c r="F61" s="546">
        <v>0</v>
      </c>
      <c r="G61" s="546">
        <v>1</v>
      </c>
      <c r="H61" s="546">
        <v>0</v>
      </c>
      <c r="I61" s="193" t="s">
        <v>245</v>
      </c>
      <c r="J61" s="1328"/>
    </row>
    <row r="62" spans="1:10" ht="18" customHeight="1" thickBot="1">
      <c r="A62" s="1329" t="s">
        <v>66</v>
      </c>
      <c r="B62" s="915" t="s">
        <v>241</v>
      </c>
      <c r="C62" s="1043">
        <f t="shared" ref="C62:G62" si="1">C8+C11+C14+C17+C20+C23+C26+C29+C32+C35+C38+C41+C44+C47+C50+C53+C56+C59</f>
        <v>392</v>
      </c>
      <c r="D62" s="488">
        <f t="shared" si="1"/>
        <v>6</v>
      </c>
      <c r="E62" s="488">
        <f t="shared" si="1"/>
        <v>6</v>
      </c>
      <c r="F62" s="488">
        <f t="shared" si="1"/>
        <v>16</v>
      </c>
      <c r="G62" s="488">
        <f t="shared" si="1"/>
        <v>292</v>
      </c>
      <c r="H62" s="488">
        <f>H8+H11+H14+H17+H20+H23+H26+H29+H32+H35+H38+H41+H44+H47+H50+H53+H56+H59</f>
        <v>72</v>
      </c>
      <c r="I62" s="832" t="s">
        <v>242</v>
      </c>
      <c r="J62" s="1332" t="s">
        <v>67</v>
      </c>
    </row>
    <row r="63" spans="1:10" ht="18" customHeight="1" thickTop="1" thickBot="1">
      <c r="A63" s="1330" t="s">
        <v>425</v>
      </c>
      <c r="B63" s="916" t="s">
        <v>243</v>
      </c>
      <c r="C63" s="488">
        <f t="shared" ref="C63:G63" si="2">C9+C12+C15+C18+C21+C24+C27+C30+C33+C36+C39+C42+C45+C48+C51+C54+C57+C60</f>
        <v>232</v>
      </c>
      <c r="D63" s="488">
        <f t="shared" si="2"/>
        <v>6</v>
      </c>
      <c r="E63" s="488">
        <f t="shared" si="2"/>
        <v>55</v>
      </c>
      <c r="F63" s="488">
        <f t="shared" si="2"/>
        <v>13</v>
      </c>
      <c r="G63" s="488">
        <f t="shared" si="2"/>
        <v>138</v>
      </c>
      <c r="H63" s="488">
        <f t="shared" ref="H63" si="3">H9+H12+H15+H18+H21+H24+H27+H30+H33+H36+H39+H42+H45+H48+H51+H54+H57+H60</f>
        <v>20</v>
      </c>
      <c r="I63" s="191" t="s">
        <v>719</v>
      </c>
      <c r="J63" s="1333" t="s">
        <v>67</v>
      </c>
    </row>
    <row r="64" spans="1:10" ht="18" customHeight="1" thickTop="1">
      <c r="A64" s="1331"/>
      <c r="B64" s="917" t="s">
        <v>244</v>
      </c>
      <c r="C64" s="924">
        <f t="shared" ref="C64:G64" si="4">C10+C13+C16+C19+C22+C25+C28+C31+C34+C37+C40+C43+C46+C49+C52+C55+C58+C61</f>
        <v>624</v>
      </c>
      <c r="D64" s="924">
        <f t="shared" si="4"/>
        <v>12</v>
      </c>
      <c r="E64" s="924">
        <f t="shared" si="4"/>
        <v>61</v>
      </c>
      <c r="F64" s="924">
        <f t="shared" si="4"/>
        <v>29</v>
      </c>
      <c r="G64" s="924">
        <f t="shared" si="4"/>
        <v>430</v>
      </c>
      <c r="H64" s="924">
        <f t="shared" ref="H64" si="5">H10+H13+H16+H19+H22+H25+H28+H31+H34+H37+H40+H43+H46+H49+H52+H55+H58+H61</f>
        <v>92</v>
      </c>
      <c r="I64" s="917" t="s">
        <v>245</v>
      </c>
      <c r="J64" s="1334"/>
    </row>
    <row r="65" s="40" customFormat="1" ht="13.5" customHeight="1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J65"/>
  <sheetViews>
    <sheetView view="pageBreakPreview" topLeftCell="A43" zoomScaleNormal="100" zoomScaleSheetLayoutView="100" workbookViewId="0">
      <selection activeCell="C49" sqref="C49"/>
    </sheetView>
  </sheetViews>
  <sheetFormatPr defaultRowHeight="15"/>
  <cols>
    <col min="1" max="1" width="16.7109375" style="40" customWidth="1"/>
    <col min="2" max="2" width="7.7109375" style="40" customWidth="1"/>
    <col min="3" max="3" width="7.28515625" style="102" bestFit="1" customWidth="1"/>
    <col min="4" max="4" width="6.85546875" style="102" bestFit="1" customWidth="1"/>
    <col min="5" max="5" width="7.5703125" style="102" bestFit="1" customWidth="1"/>
    <col min="6" max="6" width="7.140625" style="102" bestFit="1" customWidth="1"/>
    <col min="7" max="7" width="7" style="102" customWidth="1"/>
    <col min="8" max="8" width="8.5703125" style="102" bestFit="1" customWidth="1"/>
    <col min="9" max="9" width="7" style="102" customWidth="1"/>
    <col min="10" max="10" width="16.7109375" style="102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>
      <c r="A1" s="1183" t="s">
        <v>695</v>
      </c>
      <c r="B1" s="1183"/>
      <c r="C1" s="1183"/>
      <c r="D1" s="1183"/>
      <c r="E1" s="1183"/>
      <c r="F1" s="1183"/>
      <c r="G1" s="1183"/>
      <c r="H1" s="1183"/>
      <c r="I1" s="1183"/>
      <c r="J1" s="1183"/>
    </row>
    <row r="2" spans="1:10" ht="33.75" customHeight="1">
      <c r="A2" s="1184" t="s">
        <v>696</v>
      </c>
      <c r="B2" s="1184"/>
      <c r="C2" s="1184"/>
      <c r="D2" s="1184"/>
      <c r="E2" s="1184"/>
      <c r="F2" s="1184"/>
      <c r="G2" s="1184"/>
      <c r="H2" s="1184"/>
      <c r="I2" s="1184"/>
      <c r="J2" s="1184"/>
    </row>
    <row r="3" spans="1:10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</row>
    <row r="4" spans="1:10" ht="15.75">
      <c r="A4" s="1171" t="s">
        <v>576</v>
      </c>
      <c r="B4" s="1171"/>
      <c r="C4" s="1171"/>
      <c r="D4" s="1171"/>
      <c r="E4" s="1171"/>
      <c r="F4" s="1171"/>
      <c r="G4" s="1171"/>
      <c r="H4" s="1171"/>
      <c r="I4" s="1171"/>
      <c r="J4" s="1171"/>
    </row>
    <row r="5" spans="1:10" ht="15.75">
      <c r="A5" s="1341" t="s">
        <v>1122</v>
      </c>
      <c r="B5" s="1341"/>
      <c r="C5" s="666"/>
      <c r="D5" s="666"/>
      <c r="E5" s="666"/>
      <c r="F5" s="666"/>
      <c r="G5" s="666"/>
      <c r="H5" s="666"/>
      <c r="I5" s="667"/>
      <c r="J5" s="674" t="s">
        <v>1120</v>
      </c>
    </row>
    <row r="6" spans="1:10" ht="25.5" customHeight="1" thickBot="1">
      <c r="A6" s="1342" t="s">
        <v>417</v>
      </c>
      <c r="B6" s="1342" t="s">
        <v>678</v>
      </c>
      <c r="C6" s="1344" t="s">
        <v>575</v>
      </c>
      <c r="D6" s="1344"/>
      <c r="E6" s="1344"/>
      <c r="F6" s="1344"/>
      <c r="G6" s="1344"/>
      <c r="H6" s="1344"/>
      <c r="I6" s="1264" t="s">
        <v>677</v>
      </c>
      <c r="J6" s="1264" t="s">
        <v>418</v>
      </c>
    </row>
    <row r="7" spans="1:10" ht="42.75" customHeight="1" thickTop="1">
      <c r="A7" s="1343"/>
      <c r="B7" s="1343"/>
      <c r="C7" s="232" t="s">
        <v>629</v>
      </c>
      <c r="D7" s="111" t="s">
        <v>574</v>
      </c>
      <c r="E7" s="111" t="s">
        <v>573</v>
      </c>
      <c r="F7" s="111" t="s">
        <v>572</v>
      </c>
      <c r="G7" s="111" t="s">
        <v>571</v>
      </c>
      <c r="H7" s="111" t="s">
        <v>570</v>
      </c>
      <c r="I7" s="1345"/>
      <c r="J7" s="1345"/>
    </row>
    <row r="8" spans="1:10" ht="13.5" thickBot="1">
      <c r="A8" s="1339" t="s">
        <v>95</v>
      </c>
      <c r="B8" s="320" t="s">
        <v>241</v>
      </c>
      <c r="C8" s="534">
        <f>H8+G8+F8+E8+D8</f>
        <v>14</v>
      </c>
      <c r="D8" s="532">
        <v>2</v>
      </c>
      <c r="E8" s="532">
        <v>0</v>
      </c>
      <c r="F8" s="532">
        <v>0</v>
      </c>
      <c r="G8" s="532">
        <v>0</v>
      </c>
      <c r="H8" s="532">
        <v>12</v>
      </c>
      <c r="I8" s="126" t="s">
        <v>242</v>
      </c>
      <c r="J8" s="1340" t="s">
        <v>216</v>
      </c>
    </row>
    <row r="9" spans="1:10" ht="14.25" thickTop="1" thickBot="1">
      <c r="A9" s="1323"/>
      <c r="B9" s="322" t="s">
        <v>243</v>
      </c>
      <c r="C9" s="534">
        <f t="shared" ref="C9:C61" si="0">H9+G9+F9+E9+D9</f>
        <v>3</v>
      </c>
      <c r="D9" s="529">
        <v>0</v>
      </c>
      <c r="E9" s="529">
        <v>0</v>
      </c>
      <c r="F9" s="529">
        <v>0</v>
      </c>
      <c r="G9" s="529">
        <v>0</v>
      </c>
      <c r="H9" s="529">
        <v>3</v>
      </c>
      <c r="I9" s="123" t="s">
        <v>719</v>
      </c>
      <c r="J9" s="1324"/>
    </row>
    <row r="10" spans="1:10" ht="14.25" thickTop="1" thickBot="1">
      <c r="A10" s="1323"/>
      <c r="B10" s="397" t="s">
        <v>244</v>
      </c>
      <c r="C10" s="534">
        <f t="shared" si="0"/>
        <v>17</v>
      </c>
      <c r="D10" s="544">
        <v>2</v>
      </c>
      <c r="E10" s="544">
        <v>0</v>
      </c>
      <c r="F10" s="544">
        <v>0</v>
      </c>
      <c r="G10" s="544">
        <v>0</v>
      </c>
      <c r="H10" s="544">
        <v>15</v>
      </c>
      <c r="I10" s="191" t="s">
        <v>245</v>
      </c>
      <c r="J10" s="1324"/>
    </row>
    <row r="11" spans="1:10" ht="14.25" thickTop="1" thickBot="1">
      <c r="A11" s="1325" t="s">
        <v>97</v>
      </c>
      <c r="B11" s="321" t="s">
        <v>241</v>
      </c>
      <c r="C11" s="591">
        <f t="shared" si="0"/>
        <v>83</v>
      </c>
      <c r="D11" s="527">
        <v>7</v>
      </c>
      <c r="E11" s="527">
        <v>0</v>
      </c>
      <c r="F11" s="527">
        <v>0</v>
      </c>
      <c r="G11" s="527">
        <v>17</v>
      </c>
      <c r="H11" s="527">
        <v>59</v>
      </c>
      <c r="I11" s="124" t="s">
        <v>242</v>
      </c>
      <c r="J11" s="1327" t="s">
        <v>217</v>
      </c>
    </row>
    <row r="12" spans="1:10" ht="14.25" thickTop="1" thickBot="1">
      <c r="A12" s="1325"/>
      <c r="B12" s="321" t="s">
        <v>243</v>
      </c>
      <c r="C12" s="591">
        <f t="shared" si="0"/>
        <v>4</v>
      </c>
      <c r="D12" s="527">
        <v>1</v>
      </c>
      <c r="E12" s="527">
        <v>0</v>
      </c>
      <c r="F12" s="527">
        <v>0</v>
      </c>
      <c r="G12" s="527">
        <v>0</v>
      </c>
      <c r="H12" s="527">
        <v>3</v>
      </c>
      <c r="I12" s="124" t="s">
        <v>719</v>
      </c>
      <c r="J12" s="1327"/>
    </row>
    <row r="13" spans="1:10" ht="14.25" thickTop="1" thickBot="1">
      <c r="A13" s="1325"/>
      <c r="B13" s="138" t="s">
        <v>244</v>
      </c>
      <c r="C13" s="591">
        <f t="shared" si="0"/>
        <v>87</v>
      </c>
      <c r="D13" s="501">
        <v>8</v>
      </c>
      <c r="E13" s="501">
        <v>0</v>
      </c>
      <c r="F13" s="501">
        <v>0</v>
      </c>
      <c r="G13" s="501">
        <v>17</v>
      </c>
      <c r="H13" s="501">
        <v>62</v>
      </c>
      <c r="I13" s="192" t="s">
        <v>245</v>
      </c>
      <c r="J13" s="1327"/>
    </row>
    <row r="14" spans="1:10" ht="14.25" thickTop="1" thickBot="1">
      <c r="A14" s="1323" t="s">
        <v>99</v>
      </c>
      <c r="B14" s="322" t="s">
        <v>241</v>
      </c>
      <c r="C14" s="534">
        <f t="shared" si="0"/>
        <v>125</v>
      </c>
      <c r="D14" s="529">
        <v>16</v>
      </c>
      <c r="E14" s="529">
        <v>0</v>
      </c>
      <c r="F14" s="529">
        <v>0</v>
      </c>
      <c r="G14" s="529">
        <v>39</v>
      </c>
      <c r="H14" s="529">
        <v>70</v>
      </c>
      <c r="I14" s="123" t="s">
        <v>242</v>
      </c>
      <c r="J14" s="1324" t="s">
        <v>218</v>
      </c>
    </row>
    <row r="15" spans="1:10" ht="14.25" thickTop="1" thickBot="1">
      <c r="A15" s="1323"/>
      <c r="B15" s="322" t="s">
        <v>243</v>
      </c>
      <c r="C15" s="534">
        <f t="shared" si="0"/>
        <v>10</v>
      </c>
      <c r="D15" s="529">
        <v>3</v>
      </c>
      <c r="E15" s="529">
        <v>0</v>
      </c>
      <c r="F15" s="529">
        <v>1</v>
      </c>
      <c r="G15" s="529">
        <v>1</v>
      </c>
      <c r="H15" s="529">
        <v>5</v>
      </c>
      <c r="I15" s="123" t="s">
        <v>719</v>
      </c>
      <c r="J15" s="1324"/>
    </row>
    <row r="16" spans="1:10" ht="14.25" thickTop="1" thickBot="1">
      <c r="A16" s="1323"/>
      <c r="B16" s="397" t="s">
        <v>244</v>
      </c>
      <c r="C16" s="534">
        <f t="shared" si="0"/>
        <v>135</v>
      </c>
      <c r="D16" s="544">
        <v>19</v>
      </c>
      <c r="E16" s="544">
        <v>0</v>
      </c>
      <c r="F16" s="544">
        <v>1</v>
      </c>
      <c r="G16" s="544">
        <v>40</v>
      </c>
      <c r="H16" s="544">
        <v>75</v>
      </c>
      <c r="I16" s="191" t="s">
        <v>245</v>
      </c>
      <c r="J16" s="1324"/>
    </row>
    <row r="17" spans="1:10" ht="14.25" thickTop="1" thickBot="1">
      <c r="A17" s="1325" t="s">
        <v>101</v>
      </c>
      <c r="B17" s="321" t="s">
        <v>241</v>
      </c>
      <c r="C17" s="591">
        <f t="shared" si="0"/>
        <v>128</v>
      </c>
      <c r="D17" s="527">
        <v>12</v>
      </c>
      <c r="E17" s="527">
        <v>0</v>
      </c>
      <c r="F17" s="527">
        <v>1</v>
      </c>
      <c r="G17" s="527">
        <v>53</v>
      </c>
      <c r="H17" s="527">
        <v>62</v>
      </c>
      <c r="I17" s="124" t="s">
        <v>242</v>
      </c>
      <c r="J17" s="1327" t="s">
        <v>219</v>
      </c>
    </row>
    <row r="18" spans="1:10" ht="14.25" thickTop="1" thickBot="1">
      <c r="A18" s="1325"/>
      <c r="B18" s="321" t="s">
        <v>243</v>
      </c>
      <c r="C18" s="591">
        <f t="shared" si="0"/>
        <v>24</v>
      </c>
      <c r="D18" s="527">
        <v>4</v>
      </c>
      <c r="E18" s="527">
        <v>0</v>
      </c>
      <c r="F18" s="527">
        <v>0</v>
      </c>
      <c r="G18" s="527">
        <v>14</v>
      </c>
      <c r="H18" s="527">
        <v>6</v>
      </c>
      <c r="I18" s="124" t="s">
        <v>719</v>
      </c>
      <c r="J18" s="1327"/>
    </row>
    <row r="19" spans="1:10" ht="14.25" thickTop="1" thickBot="1">
      <c r="A19" s="1325"/>
      <c r="B19" s="138" t="s">
        <v>244</v>
      </c>
      <c r="C19" s="591">
        <f t="shared" si="0"/>
        <v>152</v>
      </c>
      <c r="D19" s="501">
        <v>16</v>
      </c>
      <c r="E19" s="501">
        <v>0</v>
      </c>
      <c r="F19" s="501">
        <v>1</v>
      </c>
      <c r="G19" s="501">
        <v>67</v>
      </c>
      <c r="H19" s="501">
        <v>68</v>
      </c>
      <c r="I19" s="192" t="s">
        <v>245</v>
      </c>
      <c r="J19" s="1327"/>
    </row>
    <row r="20" spans="1:10" ht="14.25" thickTop="1" thickBot="1">
      <c r="A20" s="1323" t="s">
        <v>103</v>
      </c>
      <c r="B20" s="322" t="s">
        <v>241</v>
      </c>
      <c r="C20" s="534">
        <f t="shared" si="0"/>
        <v>135</v>
      </c>
      <c r="D20" s="529">
        <v>12</v>
      </c>
      <c r="E20" s="529">
        <v>0</v>
      </c>
      <c r="F20" s="529">
        <v>0</v>
      </c>
      <c r="G20" s="529">
        <v>76</v>
      </c>
      <c r="H20" s="529">
        <v>47</v>
      </c>
      <c r="I20" s="123" t="s">
        <v>242</v>
      </c>
      <c r="J20" s="1324" t="s">
        <v>220</v>
      </c>
    </row>
    <row r="21" spans="1:10" ht="14.25" thickTop="1" thickBot="1">
      <c r="A21" s="1323"/>
      <c r="B21" s="322" t="s">
        <v>243</v>
      </c>
      <c r="C21" s="534">
        <f t="shared" si="0"/>
        <v>16</v>
      </c>
      <c r="D21" s="529">
        <v>4</v>
      </c>
      <c r="E21" s="529">
        <v>0</v>
      </c>
      <c r="F21" s="529">
        <v>0</v>
      </c>
      <c r="G21" s="529">
        <v>10</v>
      </c>
      <c r="H21" s="529">
        <v>2</v>
      </c>
      <c r="I21" s="123" t="s">
        <v>719</v>
      </c>
      <c r="J21" s="1324"/>
    </row>
    <row r="22" spans="1:10" ht="14.25" thickTop="1" thickBot="1">
      <c r="A22" s="1323"/>
      <c r="B22" s="397" t="s">
        <v>244</v>
      </c>
      <c r="C22" s="534">
        <f t="shared" si="0"/>
        <v>151</v>
      </c>
      <c r="D22" s="544">
        <v>16</v>
      </c>
      <c r="E22" s="544">
        <v>0</v>
      </c>
      <c r="F22" s="544">
        <v>0</v>
      </c>
      <c r="G22" s="544">
        <v>86</v>
      </c>
      <c r="H22" s="544">
        <v>49</v>
      </c>
      <c r="I22" s="191" t="s">
        <v>245</v>
      </c>
      <c r="J22" s="1324"/>
    </row>
    <row r="23" spans="1:10" ht="14.25" thickTop="1" thickBot="1">
      <c r="A23" s="1325" t="s">
        <v>105</v>
      </c>
      <c r="B23" s="321" t="s">
        <v>241</v>
      </c>
      <c r="C23" s="591">
        <f t="shared" si="0"/>
        <v>103</v>
      </c>
      <c r="D23" s="527">
        <v>5</v>
      </c>
      <c r="E23" s="527">
        <v>0</v>
      </c>
      <c r="F23" s="527">
        <v>0</v>
      </c>
      <c r="G23" s="527">
        <v>67</v>
      </c>
      <c r="H23" s="527">
        <v>31</v>
      </c>
      <c r="I23" s="124" t="s">
        <v>242</v>
      </c>
      <c r="J23" s="1327" t="s">
        <v>221</v>
      </c>
    </row>
    <row r="24" spans="1:10" ht="14.25" thickTop="1" thickBot="1">
      <c r="A24" s="1325"/>
      <c r="B24" s="321" t="s">
        <v>243</v>
      </c>
      <c r="C24" s="591">
        <f t="shared" si="0"/>
        <v>19</v>
      </c>
      <c r="D24" s="527">
        <v>2</v>
      </c>
      <c r="E24" s="527">
        <v>0</v>
      </c>
      <c r="F24" s="527">
        <v>0</v>
      </c>
      <c r="G24" s="527">
        <v>15</v>
      </c>
      <c r="H24" s="527">
        <v>2</v>
      </c>
      <c r="I24" s="124" t="s">
        <v>719</v>
      </c>
      <c r="J24" s="1327"/>
    </row>
    <row r="25" spans="1:10" ht="14.25" thickTop="1" thickBot="1">
      <c r="A25" s="1325"/>
      <c r="B25" s="138" t="s">
        <v>244</v>
      </c>
      <c r="C25" s="591">
        <f t="shared" si="0"/>
        <v>122</v>
      </c>
      <c r="D25" s="501">
        <v>7</v>
      </c>
      <c r="E25" s="501">
        <v>0</v>
      </c>
      <c r="F25" s="501">
        <v>0</v>
      </c>
      <c r="G25" s="501">
        <v>82</v>
      </c>
      <c r="H25" s="501">
        <v>33</v>
      </c>
      <c r="I25" s="192" t="s">
        <v>245</v>
      </c>
      <c r="J25" s="1327"/>
    </row>
    <row r="26" spans="1:10" ht="14.25" thickTop="1" thickBot="1">
      <c r="A26" s="1323" t="s">
        <v>222</v>
      </c>
      <c r="B26" s="322" t="s">
        <v>241</v>
      </c>
      <c r="C26" s="534">
        <f t="shared" si="0"/>
        <v>142</v>
      </c>
      <c r="D26" s="529">
        <v>5</v>
      </c>
      <c r="E26" s="529">
        <v>0</v>
      </c>
      <c r="F26" s="529">
        <v>1</v>
      </c>
      <c r="G26" s="529">
        <v>110</v>
      </c>
      <c r="H26" s="529">
        <v>26</v>
      </c>
      <c r="I26" s="123" t="s">
        <v>242</v>
      </c>
      <c r="J26" s="1324" t="s">
        <v>223</v>
      </c>
    </row>
    <row r="27" spans="1:10" ht="14.25" thickTop="1" thickBot="1">
      <c r="A27" s="1323"/>
      <c r="B27" s="322" t="s">
        <v>243</v>
      </c>
      <c r="C27" s="534">
        <f t="shared" si="0"/>
        <v>21</v>
      </c>
      <c r="D27" s="529">
        <v>1</v>
      </c>
      <c r="E27" s="529">
        <v>0</v>
      </c>
      <c r="F27" s="529">
        <v>0</v>
      </c>
      <c r="G27" s="529">
        <v>14</v>
      </c>
      <c r="H27" s="529">
        <v>6</v>
      </c>
      <c r="I27" s="123" t="s">
        <v>719</v>
      </c>
      <c r="J27" s="1324"/>
    </row>
    <row r="28" spans="1:10" ht="14.25" thickTop="1" thickBot="1">
      <c r="A28" s="1323"/>
      <c r="B28" s="397" t="s">
        <v>244</v>
      </c>
      <c r="C28" s="534">
        <f t="shared" si="0"/>
        <v>163</v>
      </c>
      <c r="D28" s="544">
        <v>6</v>
      </c>
      <c r="E28" s="544">
        <v>0</v>
      </c>
      <c r="F28" s="544">
        <v>1</v>
      </c>
      <c r="G28" s="544">
        <v>124</v>
      </c>
      <c r="H28" s="544">
        <v>32</v>
      </c>
      <c r="I28" s="191" t="s">
        <v>245</v>
      </c>
      <c r="J28" s="1324"/>
    </row>
    <row r="29" spans="1:10" ht="14.25" thickTop="1" thickBot="1">
      <c r="A29" s="1325" t="s">
        <v>224</v>
      </c>
      <c r="B29" s="321" t="s">
        <v>241</v>
      </c>
      <c r="C29" s="591">
        <f t="shared" si="0"/>
        <v>111</v>
      </c>
      <c r="D29" s="527">
        <v>2</v>
      </c>
      <c r="E29" s="527">
        <v>0</v>
      </c>
      <c r="F29" s="527">
        <v>0</v>
      </c>
      <c r="G29" s="527">
        <v>86</v>
      </c>
      <c r="H29" s="527">
        <v>23</v>
      </c>
      <c r="I29" s="124" t="s">
        <v>242</v>
      </c>
      <c r="J29" s="1327" t="s">
        <v>225</v>
      </c>
    </row>
    <row r="30" spans="1:10" ht="14.25" thickTop="1" thickBot="1">
      <c r="A30" s="1325"/>
      <c r="B30" s="321" t="s">
        <v>243</v>
      </c>
      <c r="C30" s="591">
        <f t="shared" si="0"/>
        <v>13</v>
      </c>
      <c r="D30" s="527">
        <v>0</v>
      </c>
      <c r="E30" s="527">
        <v>0</v>
      </c>
      <c r="F30" s="527">
        <v>0</v>
      </c>
      <c r="G30" s="527">
        <v>12</v>
      </c>
      <c r="H30" s="527">
        <v>1</v>
      </c>
      <c r="I30" s="124" t="s">
        <v>719</v>
      </c>
      <c r="J30" s="1327"/>
    </row>
    <row r="31" spans="1:10" ht="14.25" thickTop="1" thickBot="1">
      <c r="A31" s="1325"/>
      <c r="B31" s="138" t="s">
        <v>244</v>
      </c>
      <c r="C31" s="591">
        <f t="shared" si="0"/>
        <v>124</v>
      </c>
      <c r="D31" s="501">
        <v>2</v>
      </c>
      <c r="E31" s="501">
        <v>0</v>
      </c>
      <c r="F31" s="501">
        <v>0</v>
      </c>
      <c r="G31" s="501">
        <v>98</v>
      </c>
      <c r="H31" s="501">
        <v>24</v>
      </c>
      <c r="I31" s="192" t="s">
        <v>245</v>
      </c>
      <c r="J31" s="1327"/>
    </row>
    <row r="32" spans="1:10" ht="14.25" thickTop="1" thickBot="1">
      <c r="A32" s="1323" t="s">
        <v>226</v>
      </c>
      <c r="B32" s="322" t="s">
        <v>241</v>
      </c>
      <c r="C32" s="534">
        <f t="shared" si="0"/>
        <v>114</v>
      </c>
      <c r="D32" s="529">
        <v>3</v>
      </c>
      <c r="E32" s="529">
        <v>0</v>
      </c>
      <c r="F32" s="529">
        <v>0</v>
      </c>
      <c r="G32" s="529">
        <v>96</v>
      </c>
      <c r="H32" s="529">
        <v>15</v>
      </c>
      <c r="I32" s="123" t="s">
        <v>242</v>
      </c>
      <c r="J32" s="1324" t="s">
        <v>227</v>
      </c>
    </row>
    <row r="33" spans="1:10" ht="14.25" thickTop="1" thickBot="1">
      <c r="A33" s="1323"/>
      <c r="B33" s="322" t="s">
        <v>243</v>
      </c>
      <c r="C33" s="534">
        <f t="shared" si="0"/>
        <v>22</v>
      </c>
      <c r="D33" s="529">
        <v>0</v>
      </c>
      <c r="E33" s="529">
        <v>1</v>
      </c>
      <c r="F33" s="529">
        <v>0</v>
      </c>
      <c r="G33" s="529">
        <v>18</v>
      </c>
      <c r="H33" s="529">
        <v>3</v>
      </c>
      <c r="I33" s="123" t="s">
        <v>719</v>
      </c>
      <c r="J33" s="1324"/>
    </row>
    <row r="34" spans="1:10" ht="14.25" thickTop="1" thickBot="1">
      <c r="A34" s="1323"/>
      <c r="B34" s="397" t="s">
        <v>244</v>
      </c>
      <c r="C34" s="534">
        <f t="shared" si="0"/>
        <v>136</v>
      </c>
      <c r="D34" s="544">
        <v>3</v>
      </c>
      <c r="E34" s="544">
        <v>1</v>
      </c>
      <c r="F34" s="544">
        <v>0</v>
      </c>
      <c r="G34" s="544">
        <v>114</v>
      </c>
      <c r="H34" s="544">
        <v>18</v>
      </c>
      <c r="I34" s="191" t="s">
        <v>245</v>
      </c>
      <c r="J34" s="1324"/>
    </row>
    <row r="35" spans="1:10" ht="14.25" thickTop="1" thickBot="1">
      <c r="A35" s="1325" t="s">
        <v>228</v>
      </c>
      <c r="B35" s="321" t="s">
        <v>241</v>
      </c>
      <c r="C35" s="591">
        <f t="shared" si="0"/>
        <v>77</v>
      </c>
      <c r="D35" s="527">
        <v>2</v>
      </c>
      <c r="E35" s="527">
        <v>0</v>
      </c>
      <c r="F35" s="527">
        <v>0</v>
      </c>
      <c r="G35" s="527">
        <v>70</v>
      </c>
      <c r="H35" s="535">
        <v>5</v>
      </c>
      <c r="I35" s="124" t="s">
        <v>242</v>
      </c>
      <c r="J35" s="1327" t="s">
        <v>229</v>
      </c>
    </row>
    <row r="36" spans="1:10" ht="14.25" thickTop="1" thickBot="1">
      <c r="A36" s="1325"/>
      <c r="B36" s="321" t="s">
        <v>243</v>
      </c>
      <c r="C36" s="591">
        <f t="shared" si="0"/>
        <v>28</v>
      </c>
      <c r="D36" s="527">
        <v>1</v>
      </c>
      <c r="E36" s="527">
        <v>0</v>
      </c>
      <c r="F36" s="527">
        <v>0</v>
      </c>
      <c r="G36" s="527">
        <v>26</v>
      </c>
      <c r="H36" s="535">
        <v>1</v>
      </c>
      <c r="I36" s="124" t="s">
        <v>719</v>
      </c>
      <c r="J36" s="1327"/>
    </row>
    <row r="37" spans="1:10" ht="14.25" thickTop="1" thickBot="1">
      <c r="A37" s="1325"/>
      <c r="B37" s="138" t="s">
        <v>244</v>
      </c>
      <c r="C37" s="591">
        <f t="shared" si="0"/>
        <v>105</v>
      </c>
      <c r="D37" s="501">
        <v>3</v>
      </c>
      <c r="E37" s="501">
        <v>0</v>
      </c>
      <c r="F37" s="501">
        <v>0</v>
      </c>
      <c r="G37" s="501">
        <v>96</v>
      </c>
      <c r="H37" s="501">
        <v>6</v>
      </c>
      <c r="I37" s="192" t="s">
        <v>245</v>
      </c>
      <c r="J37" s="1327"/>
    </row>
    <row r="38" spans="1:10" ht="14.25" thickTop="1" thickBot="1">
      <c r="A38" s="1323" t="s">
        <v>230</v>
      </c>
      <c r="B38" s="322" t="s">
        <v>241</v>
      </c>
      <c r="C38" s="534">
        <f t="shared" si="0"/>
        <v>66</v>
      </c>
      <c r="D38" s="529">
        <v>3</v>
      </c>
      <c r="E38" s="529">
        <v>0</v>
      </c>
      <c r="F38" s="529">
        <v>1</v>
      </c>
      <c r="G38" s="529">
        <v>59</v>
      </c>
      <c r="H38" s="529">
        <v>3</v>
      </c>
      <c r="I38" s="123" t="s">
        <v>242</v>
      </c>
      <c r="J38" s="1324" t="s">
        <v>419</v>
      </c>
    </row>
    <row r="39" spans="1:10" ht="14.25" thickTop="1" thickBot="1">
      <c r="A39" s="1323"/>
      <c r="B39" s="322" t="s">
        <v>243</v>
      </c>
      <c r="C39" s="534">
        <f t="shared" si="0"/>
        <v>28</v>
      </c>
      <c r="D39" s="529">
        <v>5</v>
      </c>
      <c r="E39" s="529">
        <v>1</v>
      </c>
      <c r="F39" s="529">
        <v>0</v>
      </c>
      <c r="G39" s="529">
        <v>21</v>
      </c>
      <c r="H39" s="529">
        <v>1</v>
      </c>
      <c r="I39" s="123" t="s">
        <v>719</v>
      </c>
      <c r="J39" s="1324"/>
    </row>
    <row r="40" spans="1:10" ht="14.25" thickTop="1" thickBot="1">
      <c r="A40" s="1323"/>
      <c r="B40" s="397" t="s">
        <v>244</v>
      </c>
      <c r="C40" s="534">
        <f t="shared" si="0"/>
        <v>94</v>
      </c>
      <c r="D40" s="544">
        <v>8</v>
      </c>
      <c r="E40" s="544">
        <v>1</v>
      </c>
      <c r="F40" s="544">
        <v>1</v>
      </c>
      <c r="G40" s="544">
        <v>80</v>
      </c>
      <c r="H40" s="544">
        <v>4</v>
      </c>
      <c r="I40" s="191" t="s">
        <v>245</v>
      </c>
      <c r="J40" s="1324"/>
    </row>
    <row r="41" spans="1:10" ht="14.25" thickTop="1" thickBot="1">
      <c r="A41" s="1325" t="s">
        <v>232</v>
      </c>
      <c r="B41" s="321" t="s">
        <v>241</v>
      </c>
      <c r="C41" s="591">
        <f t="shared" si="0"/>
        <v>56</v>
      </c>
      <c r="D41" s="527">
        <v>0</v>
      </c>
      <c r="E41" s="527">
        <v>1</v>
      </c>
      <c r="F41" s="527">
        <v>0</v>
      </c>
      <c r="G41" s="527">
        <v>55</v>
      </c>
      <c r="H41" s="527">
        <v>0</v>
      </c>
      <c r="I41" s="124" t="s">
        <v>242</v>
      </c>
      <c r="J41" s="1327" t="s">
        <v>420</v>
      </c>
    </row>
    <row r="42" spans="1:10" ht="14.25" thickTop="1" thickBot="1">
      <c r="A42" s="1325"/>
      <c r="B42" s="321" t="s">
        <v>243</v>
      </c>
      <c r="C42" s="591">
        <f t="shared" si="0"/>
        <v>27</v>
      </c>
      <c r="D42" s="527">
        <v>1</v>
      </c>
      <c r="E42" s="527">
        <v>2</v>
      </c>
      <c r="F42" s="527">
        <v>0</v>
      </c>
      <c r="G42" s="527">
        <v>24</v>
      </c>
      <c r="H42" s="527">
        <v>0</v>
      </c>
      <c r="I42" s="124" t="s">
        <v>719</v>
      </c>
      <c r="J42" s="1327"/>
    </row>
    <row r="43" spans="1:10" ht="14.25" thickTop="1" thickBot="1">
      <c r="A43" s="1325"/>
      <c r="B43" s="138" t="s">
        <v>244</v>
      </c>
      <c r="C43" s="591">
        <f t="shared" si="0"/>
        <v>83</v>
      </c>
      <c r="D43" s="501">
        <v>1</v>
      </c>
      <c r="E43" s="501">
        <v>3</v>
      </c>
      <c r="F43" s="501">
        <v>0</v>
      </c>
      <c r="G43" s="501">
        <v>79</v>
      </c>
      <c r="H43" s="501">
        <v>0</v>
      </c>
      <c r="I43" s="192" t="s">
        <v>245</v>
      </c>
      <c r="J43" s="1327"/>
    </row>
    <row r="44" spans="1:10" ht="14.25" thickTop="1" thickBot="1">
      <c r="A44" s="1323" t="s">
        <v>234</v>
      </c>
      <c r="B44" s="322" t="s">
        <v>241</v>
      </c>
      <c r="C44" s="534">
        <f t="shared" si="0"/>
        <v>34</v>
      </c>
      <c r="D44" s="529">
        <v>1</v>
      </c>
      <c r="E44" s="529">
        <v>0</v>
      </c>
      <c r="F44" s="529">
        <v>0</v>
      </c>
      <c r="G44" s="529">
        <v>32</v>
      </c>
      <c r="H44" s="529">
        <v>1</v>
      </c>
      <c r="I44" s="123" t="s">
        <v>242</v>
      </c>
      <c r="J44" s="1324" t="s">
        <v>421</v>
      </c>
    </row>
    <row r="45" spans="1:10" ht="14.25" thickTop="1" thickBot="1">
      <c r="A45" s="1323"/>
      <c r="B45" s="322" t="s">
        <v>243</v>
      </c>
      <c r="C45" s="534">
        <f t="shared" si="0"/>
        <v>13</v>
      </c>
      <c r="D45" s="529">
        <v>0</v>
      </c>
      <c r="E45" s="529">
        <v>3</v>
      </c>
      <c r="F45" s="529">
        <v>0</v>
      </c>
      <c r="G45" s="529">
        <v>8</v>
      </c>
      <c r="H45" s="529">
        <v>2</v>
      </c>
      <c r="I45" s="123" t="s">
        <v>719</v>
      </c>
      <c r="J45" s="1324"/>
    </row>
    <row r="46" spans="1:10" ht="14.25" thickTop="1" thickBot="1">
      <c r="A46" s="1323"/>
      <c r="B46" s="397" t="s">
        <v>244</v>
      </c>
      <c r="C46" s="534">
        <f t="shared" si="0"/>
        <v>47</v>
      </c>
      <c r="D46" s="544">
        <v>1</v>
      </c>
      <c r="E46" s="544">
        <v>3</v>
      </c>
      <c r="F46" s="544">
        <v>0</v>
      </c>
      <c r="G46" s="544">
        <v>40</v>
      </c>
      <c r="H46" s="544">
        <v>3</v>
      </c>
      <c r="I46" s="191" t="s">
        <v>245</v>
      </c>
      <c r="J46" s="1324"/>
    </row>
    <row r="47" spans="1:10" ht="14.25" thickTop="1" thickBot="1">
      <c r="A47" s="1325" t="s">
        <v>391</v>
      </c>
      <c r="B47" s="321" t="s">
        <v>241</v>
      </c>
      <c r="C47" s="591">
        <f t="shared" si="0"/>
        <v>25</v>
      </c>
      <c r="D47" s="527">
        <v>0</v>
      </c>
      <c r="E47" s="527">
        <v>1</v>
      </c>
      <c r="F47" s="527">
        <v>0</v>
      </c>
      <c r="G47" s="527">
        <v>23</v>
      </c>
      <c r="H47" s="527">
        <v>1</v>
      </c>
      <c r="I47" s="124" t="s">
        <v>242</v>
      </c>
      <c r="J47" s="1327" t="s">
        <v>422</v>
      </c>
    </row>
    <row r="48" spans="1:10" ht="14.25" thickTop="1" thickBot="1">
      <c r="A48" s="1325"/>
      <c r="B48" s="321" t="s">
        <v>243</v>
      </c>
      <c r="C48" s="591">
        <f t="shared" si="0"/>
        <v>18</v>
      </c>
      <c r="D48" s="527">
        <v>0</v>
      </c>
      <c r="E48" s="527">
        <v>4</v>
      </c>
      <c r="F48" s="527">
        <v>0</v>
      </c>
      <c r="G48" s="527">
        <v>13</v>
      </c>
      <c r="H48" s="527">
        <v>1</v>
      </c>
      <c r="I48" s="124" t="s">
        <v>719</v>
      </c>
      <c r="J48" s="1327"/>
    </row>
    <row r="49" spans="1:10" ht="13.5" thickTop="1">
      <c r="A49" s="1335"/>
      <c r="B49" s="365" t="s">
        <v>244</v>
      </c>
      <c r="C49" s="530">
        <f t="shared" si="0"/>
        <v>43</v>
      </c>
      <c r="D49" s="502">
        <v>0</v>
      </c>
      <c r="E49" s="502">
        <v>5</v>
      </c>
      <c r="F49" s="502">
        <v>0</v>
      </c>
      <c r="G49" s="502">
        <v>36</v>
      </c>
      <c r="H49" s="502">
        <v>2</v>
      </c>
      <c r="I49" s="193" t="s">
        <v>245</v>
      </c>
      <c r="J49" s="1336"/>
    </row>
    <row r="50" spans="1:10" ht="13.5" thickBot="1">
      <c r="A50" s="1337" t="s">
        <v>393</v>
      </c>
      <c r="B50" s="599" t="s">
        <v>241</v>
      </c>
      <c r="C50" s="534">
        <f t="shared" si="0"/>
        <v>11</v>
      </c>
      <c r="D50" s="525">
        <v>0</v>
      </c>
      <c r="E50" s="525">
        <v>0</v>
      </c>
      <c r="F50" s="525">
        <v>0</v>
      </c>
      <c r="G50" s="525">
        <v>10</v>
      </c>
      <c r="H50" s="525">
        <v>1</v>
      </c>
      <c r="I50" s="923" t="s">
        <v>242</v>
      </c>
      <c r="J50" s="1338" t="s">
        <v>423</v>
      </c>
    </row>
    <row r="51" spans="1:10" ht="14.25" thickTop="1" thickBot="1">
      <c r="A51" s="1323"/>
      <c r="B51" s="913" t="s">
        <v>243</v>
      </c>
      <c r="C51" s="534">
        <f t="shared" si="0"/>
        <v>8</v>
      </c>
      <c r="D51" s="529">
        <v>0</v>
      </c>
      <c r="E51" s="529">
        <v>2</v>
      </c>
      <c r="F51" s="529">
        <v>0</v>
      </c>
      <c r="G51" s="529">
        <v>6</v>
      </c>
      <c r="H51" s="529">
        <v>0</v>
      </c>
      <c r="I51" s="123" t="s">
        <v>719</v>
      </c>
      <c r="J51" s="1324"/>
    </row>
    <row r="52" spans="1:10" ht="14.25" thickTop="1" thickBot="1">
      <c r="A52" s="1323"/>
      <c r="B52" s="397" t="s">
        <v>244</v>
      </c>
      <c r="C52" s="534">
        <f t="shared" si="0"/>
        <v>19</v>
      </c>
      <c r="D52" s="544">
        <v>0</v>
      </c>
      <c r="E52" s="544">
        <v>2</v>
      </c>
      <c r="F52" s="544">
        <v>0</v>
      </c>
      <c r="G52" s="544">
        <v>16</v>
      </c>
      <c r="H52" s="544">
        <v>1</v>
      </c>
      <c r="I52" s="191" t="s">
        <v>245</v>
      </c>
      <c r="J52" s="1324"/>
    </row>
    <row r="53" spans="1:10" ht="14.25" thickTop="1" thickBot="1">
      <c r="A53" s="1325" t="s">
        <v>395</v>
      </c>
      <c r="B53" s="914" t="s">
        <v>241</v>
      </c>
      <c r="C53" s="591">
        <f t="shared" si="0"/>
        <v>5</v>
      </c>
      <c r="D53" s="527">
        <v>0</v>
      </c>
      <c r="E53" s="527">
        <v>0</v>
      </c>
      <c r="F53" s="527">
        <v>0</v>
      </c>
      <c r="G53" s="527">
        <v>5</v>
      </c>
      <c r="H53" s="527">
        <v>0</v>
      </c>
      <c r="I53" s="124" t="s">
        <v>242</v>
      </c>
      <c r="J53" s="1327" t="s">
        <v>424</v>
      </c>
    </row>
    <row r="54" spans="1:10" ht="14.25" thickTop="1" thickBot="1">
      <c r="A54" s="1325"/>
      <c r="B54" s="914" t="s">
        <v>243</v>
      </c>
      <c r="C54" s="591">
        <f t="shared" si="0"/>
        <v>3</v>
      </c>
      <c r="D54" s="527">
        <v>0</v>
      </c>
      <c r="E54" s="527">
        <v>1</v>
      </c>
      <c r="F54" s="527">
        <v>0</v>
      </c>
      <c r="G54" s="527">
        <v>2</v>
      </c>
      <c r="H54" s="527">
        <v>0</v>
      </c>
      <c r="I54" s="124" t="s">
        <v>719</v>
      </c>
      <c r="J54" s="1327"/>
    </row>
    <row r="55" spans="1:10" ht="14.25" thickTop="1" thickBot="1">
      <c r="A55" s="1325"/>
      <c r="B55" s="138" t="s">
        <v>244</v>
      </c>
      <c r="C55" s="591">
        <f t="shared" si="0"/>
        <v>8</v>
      </c>
      <c r="D55" s="501">
        <v>0</v>
      </c>
      <c r="E55" s="501">
        <v>1</v>
      </c>
      <c r="F55" s="501">
        <v>0</v>
      </c>
      <c r="G55" s="501">
        <v>7</v>
      </c>
      <c r="H55" s="501">
        <v>0</v>
      </c>
      <c r="I55" s="192" t="s">
        <v>245</v>
      </c>
      <c r="J55" s="1327"/>
    </row>
    <row r="56" spans="1:10" ht="14.25" thickTop="1" thickBot="1">
      <c r="A56" s="1323" t="s">
        <v>397</v>
      </c>
      <c r="B56" s="913" t="s">
        <v>241</v>
      </c>
      <c r="C56" s="534">
        <f t="shared" si="0"/>
        <v>4</v>
      </c>
      <c r="D56" s="529">
        <v>0</v>
      </c>
      <c r="E56" s="529">
        <v>0</v>
      </c>
      <c r="F56" s="529">
        <v>0</v>
      </c>
      <c r="G56" s="529">
        <v>1</v>
      </c>
      <c r="H56" s="529">
        <v>3</v>
      </c>
      <c r="I56" s="123" t="s">
        <v>242</v>
      </c>
      <c r="J56" s="1324" t="s">
        <v>415</v>
      </c>
    </row>
    <row r="57" spans="1:10" ht="14.25" thickTop="1" thickBot="1">
      <c r="A57" s="1323"/>
      <c r="B57" s="913" t="s">
        <v>243</v>
      </c>
      <c r="C57" s="534">
        <f t="shared" si="0"/>
        <v>4</v>
      </c>
      <c r="D57" s="529">
        <v>1</v>
      </c>
      <c r="E57" s="529">
        <v>2</v>
      </c>
      <c r="F57" s="529">
        <v>0</v>
      </c>
      <c r="G57" s="529">
        <v>1</v>
      </c>
      <c r="H57" s="529">
        <v>0</v>
      </c>
      <c r="I57" s="123" t="s">
        <v>719</v>
      </c>
      <c r="J57" s="1324"/>
    </row>
    <row r="58" spans="1:10" ht="14.25" thickTop="1" thickBot="1">
      <c r="A58" s="1323"/>
      <c r="B58" s="397" t="s">
        <v>244</v>
      </c>
      <c r="C58" s="534">
        <f t="shared" si="0"/>
        <v>8</v>
      </c>
      <c r="D58" s="544">
        <v>1</v>
      </c>
      <c r="E58" s="544">
        <v>2</v>
      </c>
      <c r="F58" s="544">
        <v>0</v>
      </c>
      <c r="G58" s="544">
        <v>2</v>
      </c>
      <c r="H58" s="544">
        <v>3</v>
      </c>
      <c r="I58" s="191" t="s">
        <v>245</v>
      </c>
      <c r="J58" s="1324"/>
    </row>
    <row r="59" spans="1:10" ht="14.25" thickTop="1" thickBot="1">
      <c r="A59" s="1325" t="s">
        <v>107</v>
      </c>
      <c r="B59" s="914" t="s">
        <v>241</v>
      </c>
      <c r="C59" s="526">
        <f t="shared" si="0"/>
        <v>0</v>
      </c>
      <c r="D59" s="527">
        <v>0</v>
      </c>
      <c r="E59" s="527">
        <v>0</v>
      </c>
      <c r="F59" s="527">
        <v>0</v>
      </c>
      <c r="G59" s="527">
        <v>0</v>
      </c>
      <c r="H59" s="527">
        <v>0</v>
      </c>
      <c r="I59" s="124" t="s">
        <v>242</v>
      </c>
      <c r="J59" s="1327" t="s">
        <v>108</v>
      </c>
    </row>
    <row r="60" spans="1:10" ht="14.25" thickTop="1" thickBot="1">
      <c r="A60" s="1325"/>
      <c r="B60" s="914" t="s">
        <v>243</v>
      </c>
      <c r="C60" s="591">
        <f t="shared" si="0"/>
        <v>0</v>
      </c>
      <c r="D60" s="527">
        <v>0</v>
      </c>
      <c r="E60" s="527">
        <v>0</v>
      </c>
      <c r="F60" s="527">
        <v>0</v>
      </c>
      <c r="G60" s="527">
        <v>0</v>
      </c>
      <c r="H60" s="527">
        <v>0</v>
      </c>
      <c r="I60" s="124" t="s">
        <v>719</v>
      </c>
      <c r="J60" s="1327"/>
    </row>
    <row r="61" spans="1:10" ht="13.5" thickTop="1">
      <c r="A61" s="1326"/>
      <c r="B61" s="398" t="s">
        <v>244</v>
      </c>
      <c r="C61" s="1044">
        <f t="shared" si="0"/>
        <v>0</v>
      </c>
      <c r="D61" s="546">
        <v>0</v>
      </c>
      <c r="E61" s="546">
        <v>0</v>
      </c>
      <c r="F61" s="546">
        <v>0</v>
      </c>
      <c r="G61" s="546">
        <v>0</v>
      </c>
      <c r="H61" s="546">
        <v>0</v>
      </c>
      <c r="I61" s="193" t="s">
        <v>245</v>
      </c>
      <c r="J61" s="1328"/>
    </row>
    <row r="62" spans="1:10" ht="18" customHeight="1" thickBot="1">
      <c r="A62" s="1329" t="s">
        <v>66</v>
      </c>
      <c r="B62" s="915" t="s">
        <v>241</v>
      </c>
      <c r="C62" s="1043">
        <f t="shared" ref="C62:H64" si="1">C8+C11+C14+C17+C20+C23+C26+C29+C32+C35+C38+C41+C44+C47+C50+C53+C56+C59</f>
        <v>1233</v>
      </c>
      <c r="D62" s="488">
        <f t="shared" si="1"/>
        <v>70</v>
      </c>
      <c r="E62" s="488">
        <f t="shared" si="1"/>
        <v>2</v>
      </c>
      <c r="F62" s="488">
        <f t="shared" si="1"/>
        <v>3</v>
      </c>
      <c r="G62" s="488">
        <f t="shared" si="1"/>
        <v>799</v>
      </c>
      <c r="H62" s="488">
        <f>H8+H11+H14+H17+H20+H23+H26+H29+H32+H35+H38+H41+H44+H47+H50+H53+H56+H59</f>
        <v>359</v>
      </c>
      <c r="I62" s="832" t="s">
        <v>242</v>
      </c>
      <c r="J62" s="1332" t="s">
        <v>67</v>
      </c>
    </row>
    <row r="63" spans="1:10" ht="18" customHeight="1" thickTop="1" thickBot="1">
      <c r="A63" s="1330" t="s">
        <v>425</v>
      </c>
      <c r="B63" s="916" t="s">
        <v>243</v>
      </c>
      <c r="C63" s="488">
        <f t="shared" si="1"/>
        <v>261</v>
      </c>
      <c r="D63" s="488">
        <f t="shared" si="1"/>
        <v>23</v>
      </c>
      <c r="E63" s="488">
        <f t="shared" si="1"/>
        <v>16</v>
      </c>
      <c r="F63" s="488">
        <f t="shared" si="1"/>
        <v>1</v>
      </c>
      <c r="G63" s="488">
        <f t="shared" si="1"/>
        <v>185</v>
      </c>
      <c r="H63" s="488">
        <f t="shared" si="1"/>
        <v>36</v>
      </c>
      <c r="I63" s="191" t="s">
        <v>719</v>
      </c>
      <c r="J63" s="1333" t="s">
        <v>67</v>
      </c>
    </row>
    <row r="64" spans="1:10" ht="18" customHeight="1" thickTop="1">
      <c r="A64" s="1331"/>
      <c r="B64" s="917" t="s">
        <v>244</v>
      </c>
      <c r="C64" s="924">
        <f t="shared" si="1"/>
        <v>1494</v>
      </c>
      <c r="D64" s="924">
        <f t="shared" si="1"/>
        <v>93</v>
      </c>
      <c r="E64" s="924">
        <f t="shared" si="1"/>
        <v>18</v>
      </c>
      <c r="F64" s="924">
        <f t="shared" si="1"/>
        <v>4</v>
      </c>
      <c r="G64" s="924">
        <f>G10+G13+G16+G19+G22+G25+G28+G31+G34+G37+G40+G43+G46+G49+G52+G55+G58+G61</f>
        <v>984</v>
      </c>
      <c r="H64" s="924">
        <f t="shared" si="1"/>
        <v>395</v>
      </c>
      <c r="I64" s="917" t="s">
        <v>245</v>
      </c>
      <c r="J64" s="1334"/>
    </row>
    <row r="65" s="40" customFormat="1" ht="13.5" customHeight="1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J65"/>
  <sheetViews>
    <sheetView view="pageBreakPreview" topLeftCell="A46" zoomScaleNormal="100" zoomScaleSheetLayoutView="100" workbookViewId="0">
      <selection activeCell="F14" sqref="F14"/>
    </sheetView>
  </sheetViews>
  <sheetFormatPr defaultRowHeight="15"/>
  <cols>
    <col min="1" max="1" width="16.7109375" style="40" customWidth="1"/>
    <col min="2" max="2" width="7.7109375" style="40" bestFit="1" customWidth="1"/>
    <col min="3" max="3" width="7.28515625" style="102" bestFit="1" customWidth="1"/>
    <col min="4" max="4" width="6.85546875" style="102" bestFit="1" customWidth="1"/>
    <col min="5" max="5" width="7.5703125" style="102" bestFit="1" customWidth="1"/>
    <col min="6" max="6" width="7.140625" style="102" bestFit="1" customWidth="1"/>
    <col min="7" max="7" width="7.28515625" style="102" bestFit="1" customWidth="1"/>
    <col min="8" max="8" width="8.5703125" style="102" bestFit="1" customWidth="1"/>
    <col min="9" max="9" width="6.7109375" style="102" customWidth="1"/>
    <col min="10" max="10" width="16.7109375" style="102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>
      <c r="A1" s="1183" t="s">
        <v>695</v>
      </c>
      <c r="B1" s="1183"/>
      <c r="C1" s="1183"/>
      <c r="D1" s="1183"/>
      <c r="E1" s="1183"/>
      <c r="F1" s="1183"/>
      <c r="G1" s="1183"/>
      <c r="H1" s="1183"/>
      <c r="I1" s="1183"/>
      <c r="J1" s="1183"/>
    </row>
    <row r="2" spans="1:10" ht="33.75" customHeight="1">
      <c r="A2" s="1184" t="s">
        <v>697</v>
      </c>
      <c r="B2" s="1184"/>
      <c r="C2" s="1184"/>
      <c r="D2" s="1184"/>
      <c r="E2" s="1184"/>
      <c r="F2" s="1184"/>
      <c r="G2" s="1184"/>
      <c r="H2" s="1184"/>
      <c r="I2" s="1184"/>
      <c r="J2" s="1184"/>
    </row>
    <row r="3" spans="1:10" ht="15.75">
      <c r="A3" s="1171">
        <v>2016</v>
      </c>
      <c r="B3" s="1171"/>
      <c r="C3" s="1171"/>
      <c r="D3" s="1171"/>
      <c r="E3" s="1171"/>
      <c r="F3" s="1171"/>
      <c r="G3" s="1171"/>
      <c r="H3" s="1171"/>
      <c r="I3" s="1171"/>
      <c r="J3" s="1171"/>
    </row>
    <row r="4" spans="1:10" ht="15.75">
      <c r="A4" s="1171" t="s">
        <v>527</v>
      </c>
      <c r="B4" s="1171"/>
      <c r="C4" s="1171"/>
      <c r="D4" s="1171"/>
      <c r="E4" s="1171"/>
      <c r="F4" s="1171"/>
      <c r="G4" s="1171"/>
      <c r="H4" s="1171"/>
      <c r="I4" s="1171"/>
      <c r="J4" s="1171"/>
    </row>
    <row r="5" spans="1:10" ht="15.75">
      <c r="A5" s="1341" t="s">
        <v>1121</v>
      </c>
      <c r="B5" s="1341"/>
      <c r="C5" s="666"/>
      <c r="D5" s="666"/>
      <c r="E5" s="666"/>
      <c r="F5" s="666"/>
      <c r="G5" s="666"/>
      <c r="H5" s="666"/>
      <c r="I5" s="667"/>
      <c r="J5" s="665" t="s">
        <v>426</v>
      </c>
    </row>
    <row r="6" spans="1:10" ht="25.5" customHeight="1" thickBot="1">
      <c r="A6" s="1342" t="s">
        <v>417</v>
      </c>
      <c r="B6" s="1342" t="s">
        <v>678</v>
      </c>
      <c r="C6" s="1344" t="s">
        <v>575</v>
      </c>
      <c r="D6" s="1344"/>
      <c r="E6" s="1344"/>
      <c r="F6" s="1344"/>
      <c r="G6" s="1344"/>
      <c r="H6" s="1344"/>
      <c r="I6" s="1264" t="s">
        <v>677</v>
      </c>
      <c r="J6" s="1264" t="s">
        <v>418</v>
      </c>
    </row>
    <row r="7" spans="1:10" ht="42.75" customHeight="1" thickTop="1">
      <c r="A7" s="1343"/>
      <c r="B7" s="1343"/>
      <c r="C7" s="232" t="s">
        <v>629</v>
      </c>
      <c r="D7" s="111" t="s">
        <v>574</v>
      </c>
      <c r="E7" s="111" t="s">
        <v>573</v>
      </c>
      <c r="F7" s="111" t="s">
        <v>572</v>
      </c>
      <c r="G7" s="111" t="s">
        <v>571</v>
      </c>
      <c r="H7" s="111" t="s">
        <v>570</v>
      </c>
      <c r="I7" s="1345"/>
      <c r="J7" s="1345"/>
    </row>
    <row r="8" spans="1:10" ht="13.5" thickBot="1">
      <c r="A8" s="1339" t="s">
        <v>95</v>
      </c>
      <c r="B8" s="320" t="s">
        <v>241</v>
      </c>
      <c r="C8" s="534">
        <f>SUM(D8:H8)</f>
        <v>27</v>
      </c>
      <c r="D8" s="532">
        <f>'D-9-1'!D8+'D-9-2'!D8</f>
        <v>3</v>
      </c>
      <c r="E8" s="532">
        <f>'D-9-1'!E8+'D-9-2'!E8</f>
        <v>0</v>
      </c>
      <c r="F8" s="532">
        <f>'D-9-1'!F8+'D-9-2'!F8</f>
        <v>0</v>
      </c>
      <c r="G8" s="532">
        <f>'D-9-1'!G8+'D-9-2'!G8</f>
        <v>0</v>
      </c>
      <c r="H8" s="532">
        <f>'D-9-1'!H8+'D-9-2'!H8</f>
        <v>24</v>
      </c>
      <c r="I8" s="126" t="s">
        <v>242</v>
      </c>
      <c r="J8" s="1340" t="s">
        <v>216</v>
      </c>
    </row>
    <row r="9" spans="1:10" ht="14.25" thickTop="1" thickBot="1">
      <c r="A9" s="1323"/>
      <c r="B9" s="322" t="s">
        <v>243</v>
      </c>
      <c r="C9" s="528">
        <f t="shared" ref="C9:C37" si="0">SUM(D9:H9)</f>
        <v>7</v>
      </c>
      <c r="D9" s="529">
        <f>'D-9-1'!D9+'D-9-2'!D9</f>
        <v>0</v>
      </c>
      <c r="E9" s="529">
        <f>'D-9-1'!E9+'D-9-2'!E9</f>
        <v>0</v>
      </c>
      <c r="F9" s="529">
        <f>'D-9-1'!F9+'D-9-2'!F9</f>
        <v>0</v>
      </c>
      <c r="G9" s="529">
        <f>'D-9-1'!G9+'D-9-2'!G9</f>
        <v>0</v>
      </c>
      <c r="H9" s="529">
        <f>'D-9-1'!H9+'D-9-2'!H9</f>
        <v>7</v>
      </c>
      <c r="I9" s="123" t="s">
        <v>719</v>
      </c>
      <c r="J9" s="1324"/>
    </row>
    <row r="10" spans="1:10" ht="14.25" thickTop="1" thickBot="1">
      <c r="A10" s="1323"/>
      <c r="B10" s="397" t="s">
        <v>244</v>
      </c>
      <c r="C10" s="528">
        <f t="shared" si="0"/>
        <v>34</v>
      </c>
      <c r="D10" s="544">
        <f>SUM(D8:D9)</f>
        <v>3</v>
      </c>
      <c r="E10" s="544">
        <f>SUM(E8:E9)</f>
        <v>0</v>
      </c>
      <c r="F10" s="544">
        <f>SUM(F8:F9)</f>
        <v>0</v>
      </c>
      <c r="G10" s="544">
        <f>SUM(G8:G9)</f>
        <v>0</v>
      </c>
      <c r="H10" s="544">
        <f>SUM(H8:H9)</f>
        <v>31</v>
      </c>
      <c r="I10" s="191" t="s">
        <v>245</v>
      </c>
      <c r="J10" s="1324"/>
    </row>
    <row r="11" spans="1:10" ht="14.25" thickTop="1" thickBot="1">
      <c r="A11" s="1325" t="s">
        <v>97</v>
      </c>
      <c r="B11" s="321" t="s">
        <v>241</v>
      </c>
      <c r="C11" s="526">
        <f t="shared" si="0"/>
        <v>106</v>
      </c>
      <c r="D11" s="527">
        <f>'D-9-1'!D11+'D-9-2'!D11</f>
        <v>7</v>
      </c>
      <c r="E11" s="527">
        <f>'D-9-1'!E11+'D-9-2'!E11</f>
        <v>0</v>
      </c>
      <c r="F11" s="527">
        <f>'D-9-1'!F11+'D-9-2'!F11</f>
        <v>0</v>
      </c>
      <c r="G11" s="527">
        <f>'D-9-1'!G11+'D-9-2'!G11</f>
        <v>19</v>
      </c>
      <c r="H11" s="527">
        <f>'D-9-1'!H11+'D-9-2'!H11</f>
        <v>80</v>
      </c>
      <c r="I11" s="124" t="s">
        <v>242</v>
      </c>
      <c r="J11" s="1327" t="s">
        <v>217</v>
      </c>
    </row>
    <row r="12" spans="1:10" ht="14.25" thickTop="1" thickBot="1">
      <c r="A12" s="1325"/>
      <c r="B12" s="321" t="s">
        <v>243</v>
      </c>
      <c r="C12" s="526">
        <f t="shared" si="0"/>
        <v>8</v>
      </c>
      <c r="D12" s="527">
        <f>'D-9-1'!D12+'D-9-2'!D12</f>
        <v>1</v>
      </c>
      <c r="E12" s="527">
        <f>'D-9-1'!E12+'D-9-2'!E12</f>
        <v>0</v>
      </c>
      <c r="F12" s="527">
        <f>'D-9-1'!F12+'D-9-2'!F12</f>
        <v>0</v>
      </c>
      <c r="G12" s="527">
        <f>'D-9-1'!G12+'D-9-2'!G12</f>
        <v>0</v>
      </c>
      <c r="H12" s="527">
        <f>'D-9-1'!H12+'D-9-2'!H12</f>
        <v>7</v>
      </c>
      <c r="I12" s="124" t="s">
        <v>719</v>
      </c>
      <c r="J12" s="1327"/>
    </row>
    <row r="13" spans="1:10" ht="14.25" thickTop="1" thickBot="1">
      <c r="A13" s="1325"/>
      <c r="B13" s="138" t="s">
        <v>244</v>
      </c>
      <c r="C13" s="526">
        <f t="shared" si="0"/>
        <v>114</v>
      </c>
      <c r="D13" s="501">
        <f>SUM(D11:D12)</f>
        <v>8</v>
      </c>
      <c r="E13" s="501">
        <f>SUM(E11:E12)</f>
        <v>0</v>
      </c>
      <c r="F13" s="501">
        <f>SUM(F11:F12)</f>
        <v>0</v>
      </c>
      <c r="G13" s="501">
        <f>SUM(G11:G12)</f>
        <v>19</v>
      </c>
      <c r="H13" s="501">
        <f>SUM(H11:H12)</f>
        <v>87</v>
      </c>
      <c r="I13" s="192" t="s">
        <v>245</v>
      </c>
      <c r="J13" s="1327"/>
    </row>
    <row r="14" spans="1:10" ht="14.25" thickTop="1" thickBot="1">
      <c r="A14" s="1323" t="s">
        <v>99</v>
      </c>
      <c r="B14" s="322" t="s">
        <v>241</v>
      </c>
      <c r="C14" s="528">
        <f t="shared" si="0"/>
        <v>140</v>
      </c>
      <c r="D14" s="529">
        <f>'D-9-1'!D14+'D-9-2'!D14</f>
        <v>16</v>
      </c>
      <c r="E14" s="529">
        <f>'D-9-1'!E14+'D-9-2'!E14</f>
        <v>0</v>
      </c>
      <c r="F14" s="529">
        <f>'D-9-1'!F14+'D-9-2'!F14</f>
        <v>0</v>
      </c>
      <c r="G14" s="529">
        <f>'D-9-1'!G14+'D-9-2'!G14</f>
        <v>44</v>
      </c>
      <c r="H14" s="529">
        <f>'D-9-1'!H14+'D-9-2'!H14</f>
        <v>80</v>
      </c>
      <c r="I14" s="123" t="s">
        <v>242</v>
      </c>
      <c r="J14" s="1324" t="s">
        <v>218</v>
      </c>
    </row>
    <row r="15" spans="1:10" ht="14.25" thickTop="1" thickBot="1">
      <c r="A15" s="1323"/>
      <c r="B15" s="322" t="s">
        <v>243</v>
      </c>
      <c r="C15" s="528">
        <f t="shared" si="0"/>
        <v>12</v>
      </c>
      <c r="D15" s="529">
        <f>'D-9-1'!D15+'D-9-2'!D15</f>
        <v>3</v>
      </c>
      <c r="E15" s="529">
        <f>'D-9-1'!E15+'D-9-2'!E15</f>
        <v>0</v>
      </c>
      <c r="F15" s="529">
        <f>'D-9-1'!F15+'D-9-2'!F15</f>
        <v>1</v>
      </c>
      <c r="G15" s="529">
        <f>'D-9-1'!G15+'D-9-2'!G15</f>
        <v>3</v>
      </c>
      <c r="H15" s="529">
        <f>'D-9-1'!H15+'D-9-2'!H15</f>
        <v>5</v>
      </c>
      <c r="I15" s="123" t="s">
        <v>719</v>
      </c>
      <c r="J15" s="1324"/>
    </row>
    <row r="16" spans="1:10" ht="14.25" thickTop="1" thickBot="1">
      <c r="A16" s="1323"/>
      <c r="B16" s="397" t="s">
        <v>244</v>
      </c>
      <c r="C16" s="528">
        <f t="shared" si="0"/>
        <v>152</v>
      </c>
      <c r="D16" s="544">
        <f>SUM(D14:D15)</f>
        <v>19</v>
      </c>
      <c r="E16" s="544">
        <f>SUM(E14:E15)</f>
        <v>0</v>
      </c>
      <c r="F16" s="544">
        <f>SUM(F14:F15)</f>
        <v>1</v>
      </c>
      <c r="G16" s="544">
        <f>SUM(G14:G15)</f>
        <v>47</v>
      </c>
      <c r="H16" s="544">
        <f>SUM(H14:H15)</f>
        <v>85</v>
      </c>
      <c r="I16" s="191" t="s">
        <v>245</v>
      </c>
      <c r="J16" s="1324"/>
    </row>
    <row r="17" spans="1:10" ht="14.25" thickTop="1" thickBot="1">
      <c r="A17" s="1325" t="s">
        <v>101</v>
      </c>
      <c r="B17" s="321" t="s">
        <v>241</v>
      </c>
      <c r="C17" s="526">
        <f t="shared" si="0"/>
        <v>138</v>
      </c>
      <c r="D17" s="527">
        <f>'D-9-1'!D17+'D-9-2'!D17</f>
        <v>12</v>
      </c>
      <c r="E17" s="527">
        <f>'D-9-1'!E17+'D-9-2'!E17</f>
        <v>0</v>
      </c>
      <c r="F17" s="527">
        <f>'D-9-1'!F17+'D-9-2'!F17</f>
        <v>1</v>
      </c>
      <c r="G17" s="527">
        <f>'D-9-1'!G17+'D-9-2'!G17</f>
        <v>58</v>
      </c>
      <c r="H17" s="527">
        <f>'D-9-1'!H17+'D-9-2'!H17</f>
        <v>67</v>
      </c>
      <c r="I17" s="124" t="s">
        <v>242</v>
      </c>
      <c r="J17" s="1327" t="s">
        <v>219</v>
      </c>
    </row>
    <row r="18" spans="1:10" ht="14.25" thickTop="1" thickBot="1">
      <c r="A18" s="1325"/>
      <c r="B18" s="321" t="s">
        <v>243</v>
      </c>
      <c r="C18" s="526">
        <f t="shared" si="0"/>
        <v>28</v>
      </c>
      <c r="D18" s="527">
        <f>'D-9-1'!D18+'D-9-2'!D18</f>
        <v>4</v>
      </c>
      <c r="E18" s="527">
        <f>'D-9-1'!E18+'D-9-2'!E18</f>
        <v>0</v>
      </c>
      <c r="F18" s="527">
        <f>'D-9-1'!F18+'D-9-2'!F18</f>
        <v>1</v>
      </c>
      <c r="G18" s="527">
        <f>'D-9-1'!G18+'D-9-2'!G18</f>
        <v>15</v>
      </c>
      <c r="H18" s="527">
        <f>'D-9-1'!H18+'D-9-2'!H18</f>
        <v>8</v>
      </c>
      <c r="I18" s="124" t="s">
        <v>719</v>
      </c>
      <c r="J18" s="1327"/>
    </row>
    <row r="19" spans="1:10" ht="14.25" thickTop="1" thickBot="1">
      <c r="A19" s="1325"/>
      <c r="B19" s="138" t="s">
        <v>244</v>
      </c>
      <c r="C19" s="526">
        <f t="shared" si="0"/>
        <v>166</v>
      </c>
      <c r="D19" s="501">
        <f>SUM(D17:D18)</f>
        <v>16</v>
      </c>
      <c r="E19" s="501">
        <f>SUM(E17:E18)</f>
        <v>0</v>
      </c>
      <c r="F19" s="501">
        <f>SUM(F17:F18)</f>
        <v>2</v>
      </c>
      <c r="G19" s="501">
        <f>SUM(G17:G18)</f>
        <v>73</v>
      </c>
      <c r="H19" s="501">
        <f>SUM(H17:H18)</f>
        <v>75</v>
      </c>
      <c r="I19" s="192" t="s">
        <v>245</v>
      </c>
      <c r="J19" s="1327"/>
    </row>
    <row r="20" spans="1:10" ht="14.25" thickTop="1" thickBot="1">
      <c r="A20" s="1323" t="s">
        <v>103</v>
      </c>
      <c r="B20" s="322" t="s">
        <v>241</v>
      </c>
      <c r="C20" s="528">
        <f t="shared" si="0"/>
        <v>146</v>
      </c>
      <c r="D20" s="529">
        <f>'D-9-1'!D20+'D-9-2'!D20</f>
        <v>12</v>
      </c>
      <c r="E20" s="529">
        <f>'D-9-1'!E20+'D-9-2'!E20</f>
        <v>0</v>
      </c>
      <c r="F20" s="529">
        <f>'D-9-1'!F20+'D-9-2'!F20</f>
        <v>1</v>
      </c>
      <c r="G20" s="529">
        <f>'D-9-1'!G20+'D-9-2'!G20</f>
        <v>81</v>
      </c>
      <c r="H20" s="529">
        <f>'D-9-1'!H20+'D-9-2'!H20</f>
        <v>52</v>
      </c>
      <c r="I20" s="123" t="s">
        <v>242</v>
      </c>
      <c r="J20" s="1324" t="s">
        <v>220</v>
      </c>
    </row>
    <row r="21" spans="1:10" ht="14.25" thickTop="1" thickBot="1">
      <c r="A21" s="1323"/>
      <c r="B21" s="322" t="s">
        <v>243</v>
      </c>
      <c r="C21" s="528">
        <f t="shared" si="0"/>
        <v>24</v>
      </c>
      <c r="D21" s="529">
        <f>'D-9-1'!D21+'D-9-2'!D21</f>
        <v>4</v>
      </c>
      <c r="E21" s="529">
        <f>'D-9-1'!E21+'D-9-2'!E21</f>
        <v>0</v>
      </c>
      <c r="F21" s="529">
        <f>'D-9-1'!F21+'D-9-2'!F21</f>
        <v>1</v>
      </c>
      <c r="G21" s="529">
        <f>'D-9-1'!G21+'D-9-2'!G21</f>
        <v>17</v>
      </c>
      <c r="H21" s="529">
        <f>'D-9-1'!H21+'D-9-2'!H21</f>
        <v>2</v>
      </c>
      <c r="I21" s="123" t="s">
        <v>719</v>
      </c>
      <c r="J21" s="1324"/>
    </row>
    <row r="22" spans="1:10" ht="14.25" thickTop="1" thickBot="1">
      <c r="A22" s="1323"/>
      <c r="B22" s="397" t="s">
        <v>244</v>
      </c>
      <c r="C22" s="528">
        <f t="shared" si="0"/>
        <v>170</v>
      </c>
      <c r="D22" s="544">
        <f>SUM(D20:D21)</f>
        <v>16</v>
      </c>
      <c r="E22" s="544">
        <f>SUM(E20:E21)</f>
        <v>0</v>
      </c>
      <c r="F22" s="544">
        <f>SUM(F20:F21)</f>
        <v>2</v>
      </c>
      <c r="G22" s="544">
        <f>SUM(G20:G21)</f>
        <v>98</v>
      </c>
      <c r="H22" s="544">
        <f>SUM(H20:H21)</f>
        <v>54</v>
      </c>
      <c r="I22" s="191" t="s">
        <v>245</v>
      </c>
      <c r="J22" s="1324"/>
    </row>
    <row r="23" spans="1:10" ht="14.25" thickTop="1" thickBot="1">
      <c r="A23" s="1325" t="s">
        <v>105</v>
      </c>
      <c r="B23" s="321" t="s">
        <v>241</v>
      </c>
      <c r="C23" s="526">
        <f t="shared" si="0"/>
        <v>113</v>
      </c>
      <c r="D23" s="527">
        <f>'D-9-1'!D23+'D-9-2'!D23</f>
        <v>5</v>
      </c>
      <c r="E23" s="527">
        <f>'D-9-1'!E23+'D-9-2'!E23</f>
        <v>0</v>
      </c>
      <c r="F23" s="527">
        <f>'D-9-1'!F23+'D-9-2'!F23</f>
        <v>1</v>
      </c>
      <c r="G23" s="527">
        <f>'D-9-1'!G23+'D-9-2'!G23</f>
        <v>72</v>
      </c>
      <c r="H23" s="527">
        <f>'D-9-1'!H23+'D-9-2'!H23</f>
        <v>35</v>
      </c>
      <c r="I23" s="124" t="s">
        <v>242</v>
      </c>
      <c r="J23" s="1327" t="s">
        <v>221</v>
      </c>
    </row>
    <row r="24" spans="1:10" ht="14.25" thickTop="1" thickBot="1">
      <c r="A24" s="1325"/>
      <c r="B24" s="321" t="s">
        <v>243</v>
      </c>
      <c r="C24" s="526">
        <f t="shared" si="0"/>
        <v>23</v>
      </c>
      <c r="D24" s="527">
        <f>'D-9-1'!D24+'D-9-2'!D24</f>
        <v>2</v>
      </c>
      <c r="E24" s="527">
        <f>'D-9-1'!E24+'D-9-2'!E24</f>
        <v>0</v>
      </c>
      <c r="F24" s="527">
        <f>'D-9-1'!F24+'D-9-2'!F24</f>
        <v>0</v>
      </c>
      <c r="G24" s="527">
        <f>'D-9-1'!G24+'D-9-2'!G24</f>
        <v>19</v>
      </c>
      <c r="H24" s="527">
        <f>'D-9-1'!H24+'D-9-2'!H24</f>
        <v>2</v>
      </c>
      <c r="I24" s="124" t="s">
        <v>719</v>
      </c>
      <c r="J24" s="1327"/>
    </row>
    <row r="25" spans="1:10" ht="14.25" thickTop="1" thickBot="1">
      <c r="A25" s="1325"/>
      <c r="B25" s="138" t="s">
        <v>244</v>
      </c>
      <c r="C25" s="526">
        <f t="shared" si="0"/>
        <v>136</v>
      </c>
      <c r="D25" s="501">
        <f>SUM(D23:D24)</f>
        <v>7</v>
      </c>
      <c r="E25" s="501">
        <f>SUM(E23:E24)</f>
        <v>0</v>
      </c>
      <c r="F25" s="501">
        <f>SUM(F23:F24)</f>
        <v>1</v>
      </c>
      <c r="G25" s="501">
        <f>SUM(G23:G24)</f>
        <v>91</v>
      </c>
      <c r="H25" s="501">
        <f>SUM(H23:H24)</f>
        <v>37</v>
      </c>
      <c r="I25" s="192" t="s">
        <v>245</v>
      </c>
      <c r="J25" s="1327"/>
    </row>
    <row r="26" spans="1:10" ht="14.25" thickTop="1" thickBot="1">
      <c r="A26" s="1323" t="s">
        <v>222</v>
      </c>
      <c r="B26" s="322" t="s">
        <v>241</v>
      </c>
      <c r="C26" s="528">
        <f t="shared" si="0"/>
        <v>155</v>
      </c>
      <c r="D26" s="529">
        <f>'D-9-1'!D26+'D-9-2'!D26</f>
        <v>5</v>
      </c>
      <c r="E26" s="529">
        <f>'D-9-1'!E26+'D-9-2'!E26</f>
        <v>0</v>
      </c>
      <c r="F26" s="529">
        <f>'D-9-1'!F26+'D-9-2'!F26</f>
        <v>1</v>
      </c>
      <c r="G26" s="529">
        <f>'D-9-1'!G26+'D-9-2'!G26</f>
        <v>122</v>
      </c>
      <c r="H26" s="529">
        <f>'D-9-1'!H26+'D-9-2'!H26</f>
        <v>27</v>
      </c>
      <c r="I26" s="123" t="s">
        <v>242</v>
      </c>
      <c r="J26" s="1324" t="s">
        <v>223</v>
      </c>
    </row>
    <row r="27" spans="1:10" ht="14.25" thickTop="1" thickBot="1">
      <c r="A27" s="1323"/>
      <c r="B27" s="322" t="s">
        <v>243</v>
      </c>
      <c r="C27" s="528">
        <f t="shared" si="0"/>
        <v>26</v>
      </c>
      <c r="D27" s="529">
        <f>'D-9-1'!D27+'D-9-2'!D27</f>
        <v>1</v>
      </c>
      <c r="E27" s="529">
        <f>'D-9-1'!E27+'D-9-2'!E27</f>
        <v>0</v>
      </c>
      <c r="F27" s="529">
        <f>'D-9-1'!F27+'D-9-2'!F27</f>
        <v>1</v>
      </c>
      <c r="G27" s="529">
        <f>'D-9-1'!G27+'D-9-2'!G27</f>
        <v>15</v>
      </c>
      <c r="H27" s="529">
        <f>'D-9-1'!H27+'D-9-2'!H27</f>
        <v>9</v>
      </c>
      <c r="I27" s="123" t="s">
        <v>719</v>
      </c>
      <c r="J27" s="1324"/>
    </row>
    <row r="28" spans="1:10" ht="14.25" thickTop="1" thickBot="1">
      <c r="A28" s="1323"/>
      <c r="B28" s="397" t="s">
        <v>244</v>
      </c>
      <c r="C28" s="528">
        <f t="shared" si="0"/>
        <v>181</v>
      </c>
      <c r="D28" s="544">
        <f>SUM(D26:D27)</f>
        <v>6</v>
      </c>
      <c r="E28" s="544">
        <f>SUM(E26:E27)</f>
        <v>0</v>
      </c>
      <c r="F28" s="544">
        <f>SUM(F26:F27)</f>
        <v>2</v>
      </c>
      <c r="G28" s="544">
        <f>SUM(G26:G27)</f>
        <v>137</v>
      </c>
      <c r="H28" s="544">
        <f>SUM(H26:H27)</f>
        <v>36</v>
      </c>
      <c r="I28" s="191" t="s">
        <v>245</v>
      </c>
      <c r="J28" s="1324"/>
    </row>
    <row r="29" spans="1:10" ht="14.25" thickTop="1" thickBot="1">
      <c r="A29" s="1325" t="s">
        <v>224</v>
      </c>
      <c r="B29" s="321" t="s">
        <v>241</v>
      </c>
      <c r="C29" s="526">
        <f t="shared" si="0"/>
        <v>132</v>
      </c>
      <c r="D29" s="527">
        <f>'D-9-1'!D29+'D-9-2'!D29</f>
        <v>2</v>
      </c>
      <c r="E29" s="527">
        <f>'D-9-1'!E29+'D-9-2'!E29</f>
        <v>1</v>
      </c>
      <c r="F29" s="527">
        <f>'D-9-1'!F29+'D-9-2'!F29</f>
        <v>1</v>
      </c>
      <c r="G29" s="527">
        <f>'D-9-1'!G29+'D-9-2'!G29</f>
        <v>102</v>
      </c>
      <c r="H29" s="527">
        <f>'D-9-1'!H29+'D-9-2'!H29</f>
        <v>26</v>
      </c>
      <c r="I29" s="124" t="s">
        <v>242</v>
      </c>
      <c r="J29" s="1327" t="s">
        <v>225</v>
      </c>
    </row>
    <row r="30" spans="1:10" ht="14.25" thickTop="1" thickBot="1">
      <c r="A30" s="1325"/>
      <c r="B30" s="321" t="s">
        <v>243</v>
      </c>
      <c r="C30" s="526">
        <f t="shared" si="0"/>
        <v>26</v>
      </c>
      <c r="D30" s="527">
        <f>'D-9-1'!D30+'D-9-2'!D30</f>
        <v>1</v>
      </c>
      <c r="E30" s="527">
        <f>'D-9-1'!E30+'D-9-2'!E30</f>
        <v>1</v>
      </c>
      <c r="F30" s="527">
        <f>'D-9-1'!F30+'D-9-2'!F30</f>
        <v>0</v>
      </c>
      <c r="G30" s="527">
        <f>'D-9-1'!G30+'D-9-2'!G30</f>
        <v>21</v>
      </c>
      <c r="H30" s="527">
        <f>'D-9-1'!H30+'D-9-2'!H30</f>
        <v>3</v>
      </c>
      <c r="I30" s="124" t="s">
        <v>719</v>
      </c>
      <c r="J30" s="1327"/>
    </row>
    <row r="31" spans="1:10" ht="14.25" thickTop="1" thickBot="1">
      <c r="A31" s="1325"/>
      <c r="B31" s="138" t="s">
        <v>244</v>
      </c>
      <c r="C31" s="526">
        <f t="shared" si="0"/>
        <v>158</v>
      </c>
      <c r="D31" s="501">
        <f>SUM(D29:D30)</f>
        <v>3</v>
      </c>
      <c r="E31" s="501">
        <f>SUM(E29:E30)</f>
        <v>2</v>
      </c>
      <c r="F31" s="501">
        <f>SUM(F29:F30)</f>
        <v>1</v>
      </c>
      <c r="G31" s="501">
        <f>SUM(G29:G30)</f>
        <v>123</v>
      </c>
      <c r="H31" s="501">
        <f>SUM(H29:H30)</f>
        <v>29</v>
      </c>
      <c r="I31" s="192" t="s">
        <v>245</v>
      </c>
      <c r="J31" s="1327"/>
    </row>
    <row r="32" spans="1:10" ht="14.25" thickTop="1" thickBot="1">
      <c r="A32" s="1323" t="s">
        <v>226</v>
      </c>
      <c r="B32" s="322" t="s">
        <v>241</v>
      </c>
      <c r="C32" s="528">
        <f t="shared" si="0"/>
        <v>151</v>
      </c>
      <c r="D32" s="529">
        <f>'D-9-1'!D32+'D-9-2'!D32</f>
        <v>3</v>
      </c>
      <c r="E32" s="529">
        <f>'D-9-1'!E32+'D-9-2'!E32</f>
        <v>0</v>
      </c>
      <c r="F32" s="529">
        <f>'D-9-1'!F32+'D-9-2'!F32</f>
        <v>3</v>
      </c>
      <c r="G32" s="529">
        <f>'D-9-1'!G32+'D-9-2'!G32</f>
        <v>124</v>
      </c>
      <c r="H32" s="529">
        <f>'D-9-1'!H32+'D-9-2'!H32</f>
        <v>21</v>
      </c>
      <c r="I32" s="123" t="s">
        <v>242</v>
      </c>
      <c r="J32" s="1324" t="s">
        <v>227</v>
      </c>
    </row>
    <row r="33" spans="1:10" ht="14.25" thickTop="1" thickBot="1">
      <c r="A33" s="1323"/>
      <c r="B33" s="322" t="s">
        <v>243</v>
      </c>
      <c r="C33" s="528">
        <f t="shared" si="0"/>
        <v>38</v>
      </c>
      <c r="D33" s="529">
        <f>'D-9-1'!D33+'D-9-2'!D33</f>
        <v>0</v>
      </c>
      <c r="E33" s="529">
        <f>'D-9-1'!E33+'D-9-2'!E33</f>
        <v>1</v>
      </c>
      <c r="F33" s="529">
        <f>'D-9-1'!F33+'D-9-2'!F33</f>
        <v>3</v>
      </c>
      <c r="G33" s="529">
        <f>'D-9-1'!G33+'D-9-2'!G33</f>
        <v>28</v>
      </c>
      <c r="H33" s="529">
        <f>'D-9-1'!H33+'D-9-2'!H33</f>
        <v>6</v>
      </c>
      <c r="I33" s="123" t="s">
        <v>719</v>
      </c>
      <c r="J33" s="1324"/>
    </row>
    <row r="34" spans="1:10" ht="14.25" thickTop="1" thickBot="1">
      <c r="A34" s="1323"/>
      <c r="B34" s="397" t="s">
        <v>244</v>
      </c>
      <c r="C34" s="528">
        <f t="shared" si="0"/>
        <v>189</v>
      </c>
      <c r="D34" s="544">
        <f>SUM(D32:D33)</f>
        <v>3</v>
      </c>
      <c r="E34" s="544">
        <f>SUM(E32:E33)</f>
        <v>1</v>
      </c>
      <c r="F34" s="544">
        <f>SUM(F32:F33)</f>
        <v>6</v>
      </c>
      <c r="G34" s="544">
        <f>SUM(G32:G33)</f>
        <v>152</v>
      </c>
      <c r="H34" s="544">
        <f>SUM(H32:H33)</f>
        <v>27</v>
      </c>
      <c r="I34" s="191" t="s">
        <v>245</v>
      </c>
      <c r="J34" s="1324"/>
    </row>
    <row r="35" spans="1:10" ht="14.25" thickTop="1" thickBot="1">
      <c r="A35" s="1325" t="s">
        <v>228</v>
      </c>
      <c r="B35" s="321" t="s">
        <v>241</v>
      </c>
      <c r="C35" s="526">
        <f t="shared" si="0"/>
        <v>115</v>
      </c>
      <c r="D35" s="527">
        <f>'D-9-1'!D35+'D-9-2'!D35</f>
        <v>3</v>
      </c>
      <c r="E35" s="527">
        <f>'D-9-1'!E35+'D-9-2'!E35</f>
        <v>0</v>
      </c>
      <c r="F35" s="527">
        <f>'D-9-1'!F35+'D-9-2'!F35</f>
        <v>1</v>
      </c>
      <c r="G35" s="527">
        <f>'D-9-1'!G35+'D-9-2'!G35</f>
        <v>103</v>
      </c>
      <c r="H35" s="535">
        <f>'D-9-1'!H35+'D-9-2'!H35</f>
        <v>8</v>
      </c>
      <c r="I35" s="124" t="s">
        <v>242</v>
      </c>
      <c r="J35" s="1327" t="s">
        <v>229</v>
      </c>
    </row>
    <row r="36" spans="1:10" ht="14.25" thickTop="1" thickBot="1">
      <c r="A36" s="1325"/>
      <c r="B36" s="321" t="s">
        <v>243</v>
      </c>
      <c r="C36" s="526">
        <f t="shared" si="0"/>
        <v>56</v>
      </c>
      <c r="D36" s="527">
        <f>'D-9-1'!D36+'D-9-2'!D36</f>
        <v>2</v>
      </c>
      <c r="E36" s="527">
        <f>'D-9-1'!E36+'D-9-2'!E36</f>
        <v>2</v>
      </c>
      <c r="F36" s="527">
        <f>'D-9-1'!F36+'D-9-2'!F36</f>
        <v>2</v>
      </c>
      <c r="G36" s="527">
        <f>'D-9-1'!G36+'D-9-2'!G36</f>
        <v>47</v>
      </c>
      <c r="H36" s="535">
        <f>'D-9-1'!H36+'D-9-2'!H36</f>
        <v>3</v>
      </c>
      <c r="I36" s="124" t="s">
        <v>719</v>
      </c>
      <c r="J36" s="1327"/>
    </row>
    <row r="37" spans="1:10" ht="14.25" thickTop="1" thickBot="1">
      <c r="A37" s="1325"/>
      <c r="B37" s="138" t="s">
        <v>244</v>
      </c>
      <c r="C37" s="526">
        <f t="shared" si="0"/>
        <v>171</v>
      </c>
      <c r="D37" s="501">
        <f>SUM(D35:D36)</f>
        <v>5</v>
      </c>
      <c r="E37" s="501">
        <f>SUM(E35:E36)</f>
        <v>2</v>
      </c>
      <c r="F37" s="501">
        <f>SUM(F35:F36)</f>
        <v>3</v>
      </c>
      <c r="G37" s="501">
        <f>SUM(G35:G36)</f>
        <v>150</v>
      </c>
      <c r="H37" s="501">
        <f>SUM(H35:H36)</f>
        <v>11</v>
      </c>
      <c r="I37" s="192" t="s">
        <v>245</v>
      </c>
      <c r="J37" s="1327"/>
    </row>
    <row r="38" spans="1:10" ht="14.25" thickTop="1" thickBot="1">
      <c r="A38" s="1323" t="s">
        <v>230</v>
      </c>
      <c r="B38" s="322" t="s">
        <v>241</v>
      </c>
      <c r="C38" s="528">
        <f t="shared" ref="C38:C61" si="1">SUM(D38:H38)</f>
        <v>103</v>
      </c>
      <c r="D38" s="529">
        <f>'D-9-1'!D38+'D-9-2'!D38</f>
        <v>4</v>
      </c>
      <c r="E38" s="529">
        <f>'D-9-1'!E38+'D-9-2'!E38</f>
        <v>0</v>
      </c>
      <c r="F38" s="529">
        <f>'D-9-1'!F38+'D-9-2'!F38</f>
        <v>5</v>
      </c>
      <c r="G38" s="529">
        <f>'D-9-1'!G38+'D-9-2'!G38</f>
        <v>91</v>
      </c>
      <c r="H38" s="529">
        <f>'D-9-1'!H38+'D-9-2'!H38</f>
        <v>3</v>
      </c>
      <c r="I38" s="123" t="s">
        <v>242</v>
      </c>
      <c r="J38" s="1324" t="s">
        <v>419</v>
      </c>
    </row>
    <row r="39" spans="1:10" ht="14.25" thickTop="1" thickBot="1">
      <c r="A39" s="1323"/>
      <c r="B39" s="322" t="s">
        <v>243</v>
      </c>
      <c r="C39" s="528">
        <f t="shared" si="1"/>
        <v>48</v>
      </c>
      <c r="D39" s="529">
        <f>'D-9-1'!D39+'D-9-2'!D39</f>
        <v>7</v>
      </c>
      <c r="E39" s="529">
        <f>'D-9-1'!E39+'D-9-2'!E39</f>
        <v>6</v>
      </c>
      <c r="F39" s="529">
        <f>'D-9-1'!F39+'D-9-2'!F39</f>
        <v>1</v>
      </c>
      <c r="G39" s="529">
        <f>'D-9-1'!G39+'D-9-2'!G39</f>
        <v>33</v>
      </c>
      <c r="H39" s="529">
        <f>'D-9-1'!H39+'D-9-2'!H39</f>
        <v>1</v>
      </c>
      <c r="I39" s="123" t="s">
        <v>719</v>
      </c>
      <c r="J39" s="1324"/>
    </row>
    <row r="40" spans="1:10" ht="14.25" thickTop="1" thickBot="1">
      <c r="A40" s="1323"/>
      <c r="B40" s="397" t="s">
        <v>244</v>
      </c>
      <c r="C40" s="528">
        <f t="shared" si="1"/>
        <v>151</v>
      </c>
      <c r="D40" s="544">
        <f>SUM(D38:D39)</f>
        <v>11</v>
      </c>
      <c r="E40" s="544">
        <f>SUM(E38:E39)</f>
        <v>6</v>
      </c>
      <c r="F40" s="544">
        <f>SUM(F38:F39)</f>
        <v>6</v>
      </c>
      <c r="G40" s="544">
        <f>SUM(G38:G39)</f>
        <v>124</v>
      </c>
      <c r="H40" s="544">
        <f>SUM(H38:H39)</f>
        <v>4</v>
      </c>
      <c r="I40" s="191" t="s">
        <v>245</v>
      </c>
      <c r="J40" s="1324"/>
    </row>
    <row r="41" spans="1:10" ht="14.25" thickTop="1" thickBot="1">
      <c r="A41" s="1325" t="s">
        <v>232</v>
      </c>
      <c r="B41" s="321" t="s">
        <v>241</v>
      </c>
      <c r="C41" s="526">
        <f t="shared" si="1"/>
        <v>86</v>
      </c>
      <c r="D41" s="527">
        <f>'D-9-1'!D41+'D-9-2'!D41</f>
        <v>1</v>
      </c>
      <c r="E41" s="527">
        <f>'D-9-1'!E41+'D-9-2'!E41</f>
        <v>1</v>
      </c>
      <c r="F41" s="527">
        <f>'D-9-1'!F41+'D-9-2'!F41</f>
        <v>3</v>
      </c>
      <c r="G41" s="527">
        <f>'D-9-1'!G41+'D-9-2'!G41</f>
        <v>79</v>
      </c>
      <c r="H41" s="527">
        <f>'D-9-1'!H41+'D-9-2'!H41</f>
        <v>2</v>
      </c>
      <c r="I41" s="124" t="s">
        <v>242</v>
      </c>
      <c r="J41" s="1327" t="s">
        <v>420</v>
      </c>
    </row>
    <row r="42" spans="1:10" ht="14.25" thickTop="1" thickBot="1">
      <c r="A42" s="1325"/>
      <c r="B42" s="321" t="s">
        <v>243</v>
      </c>
      <c r="C42" s="526">
        <f t="shared" si="1"/>
        <v>58</v>
      </c>
      <c r="D42" s="527">
        <f>'D-9-1'!D42+'D-9-2'!D42</f>
        <v>1</v>
      </c>
      <c r="E42" s="527">
        <f>'D-9-1'!E42+'D-9-2'!E42</f>
        <v>11</v>
      </c>
      <c r="F42" s="527">
        <f>'D-9-1'!F42+'D-9-2'!F42</f>
        <v>0</v>
      </c>
      <c r="G42" s="527">
        <f>'D-9-1'!G42+'D-9-2'!G42</f>
        <v>46</v>
      </c>
      <c r="H42" s="527">
        <f>'D-9-1'!H42+'D-9-2'!H42</f>
        <v>0</v>
      </c>
      <c r="I42" s="124" t="s">
        <v>719</v>
      </c>
      <c r="J42" s="1327"/>
    </row>
    <row r="43" spans="1:10" ht="14.25" thickTop="1" thickBot="1">
      <c r="A43" s="1325"/>
      <c r="B43" s="138" t="s">
        <v>244</v>
      </c>
      <c r="C43" s="526">
        <f t="shared" si="1"/>
        <v>144</v>
      </c>
      <c r="D43" s="501">
        <f>SUM(D41:D42)</f>
        <v>2</v>
      </c>
      <c r="E43" s="501">
        <f>SUM(E41:E42)</f>
        <v>12</v>
      </c>
      <c r="F43" s="501">
        <f>SUM(F41:F42)</f>
        <v>3</v>
      </c>
      <c r="G43" s="501">
        <f>SUM(G41:G42)</f>
        <v>125</v>
      </c>
      <c r="H43" s="501">
        <f>SUM(H41:H42)</f>
        <v>2</v>
      </c>
      <c r="I43" s="192" t="s">
        <v>245</v>
      </c>
      <c r="J43" s="1327"/>
    </row>
    <row r="44" spans="1:10" ht="14.25" thickTop="1" thickBot="1">
      <c r="A44" s="1323" t="s">
        <v>234</v>
      </c>
      <c r="B44" s="322" t="s">
        <v>241</v>
      </c>
      <c r="C44" s="528">
        <f t="shared" si="1"/>
        <v>74</v>
      </c>
      <c r="D44" s="529">
        <f>'D-9-1'!D44+'D-9-2'!D44</f>
        <v>1</v>
      </c>
      <c r="E44" s="529">
        <f>'D-9-1'!E44+'D-9-2'!E44</f>
        <v>1</v>
      </c>
      <c r="F44" s="529">
        <f>'D-9-1'!F44+'D-9-2'!F44</f>
        <v>1</v>
      </c>
      <c r="G44" s="529">
        <f>'D-9-1'!G44+'D-9-2'!G44</f>
        <v>70</v>
      </c>
      <c r="H44" s="529">
        <f>'D-9-1'!H44+'D-9-2'!H44</f>
        <v>1</v>
      </c>
      <c r="I44" s="123" t="s">
        <v>242</v>
      </c>
      <c r="J44" s="1324" t="s">
        <v>421</v>
      </c>
    </row>
    <row r="45" spans="1:10" ht="14.25" thickTop="1" thickBot="1">
      <c r="A45" s="1323"/>
      <c r="B45" s="322" t="s">
        <v>243</v>
      </c>
      <c r="C45" s="528">
        <f t="shared" si="1"/>
        <v>40</v>
      </c>
      <c r="D45" s="529">
        <f>'D-9-1'!D45+'D-9-2'!D45</f>
        <v>1</v>
      </c>
      <c r="E45" s="529">
        <f>'D-9-1'!E45+'D-9-2'!E45</f>
        <v>10</v>
      </c>
      <c r="F45" s="529">
        <f>'D-9-1'!F45+'D-9-2'!F45</f>
        <v>0</v>
      </c>
      <c r="G45" s="529">
        <f>'D-9-1'!G45+'D-9-2'!G45</f>
        <v>27</v>
      </c>
      <c r="H45" s="529">
        <f>'D-9-1'!H45+'D-9-2'!H45</f>
        <v>2</v>
      </c>
      <c r="I45" s="123" t="s">
        <v>719</v>
      </c>
      <c r="J45" s="1324"/>
    </row>
    <row r="46" spans="1:10" ht="14.25" thickTop="1" thickBot="1">
      <c r="A46" s="1323"/>
      <c r="B46" s="397" t="s">
        <v>244</v>
      </c>
      <c r="C46" s="528">
        <f t="shared" si="1"/>
        <v>114</v>
      </c>
      <c r="D46" s="544">
        <f>SUM(D44:D45)</f>
        <v>2</v>
      </c>
      <c r="E46" s="544">
        <f>SUM(E44:E45)</f>
        <v>11</v>
      </c>
      <c r="F46" s="544">
        <f>SUM(F44:F45)</f>
        <v>1</v>
      </c>
      <c r="G46" s="544">
        <f>SUM(G44:G45)</f>
        <v>97</v>
      </c>
      <c r="H46" s="544">
        <f>SUM(H44:H45)</f>
        <v>3</v>
      </c>
      <c r="I46" s="191" t="s">
        <v>245</v>
      </c>
      <c r="J46" s="1324"/>
    </row>
    <row r="47" spans="1:10" ht="14.25" thickTop="1" thickBot="1">
      <c r="A47" s="1325" t="s">
        <v>391</v>
      </c>
      <c r="B47" s="321" t="s">
        <v>241</v>
      </c>
      <c r="C47" s="526">
        <f t="shared" si="1"/>
        <v>77</v>
      </c>
      <c r="D47" s="527">
        <f>'D-9-1'!D47+'D-9-2'!D47</f>
        <v>0</v>
      </c>
      <c r="E47" s="527">
        <f>'D-9-1'!E47+'D-9-2'!E47</f>
        <v>2</v>
      </c>
      <c r="F47" s="527">
        <f>'D-9-1'!F47+'D-9-2'!F47</f>
        <v>0</v>
      </c>
      <c r="G47" s="527">
        <f>'D-9-1'!G47+'D-9-2'!G47</f>
        <v>74</v>
      </c>
      <c r="H47" s="527">
        <f>'D-9-1'!H47+'D-9-2'!H47</f>
        <v>1</v>
      </c>
      <c r="I47" s="124" t="s">
        <v>242</v>
      </c>
      <c r="J47" s="1327" t="s">
        <v>422</v>
      </c>
    </row>
    <row r="48" spans="1:10" ht="14.25" thickTop="1" thickBot="1">
      <c r="A48" s="1325"/>
      <c r="B48" s="321" t="s">
        <v>243</v>
      </c>
      <c r="C48" s="526">
        <f t="shared" si="1"/>
        <v>58</v>
      </c>
      <c r="D48" s="527">
        <f>'D-9-1'!D48+'D-9-2'!D48</f>
        <v>0</v>
      </c>
      <c r="E48" s="527">
        <f>'D-9-1'!E48+'D-9-2'!E48</f>
        <v>21</v>
      </c>
      <c r="F48" s="527">
        <f>'D-9-1'!F48+'D-9-2'!F48</f>
        <v>2</v>
      </c>
      <c r="G48" s="527">
        <f>'D-9-1'!G48+'D-9-2'!G48</f>
        <v>34</v>
      </c>
      <c r="H48" s="527">
        <f>'D-9-1'!H48+'D-9-2'!H48</f>
        <v>1</v>
      </c>
      <c r="I48" s="124" t="s">
        <v>719</v>
      </c>
      <c r="J48" s="1327"/>
    </row>
    <row r="49" spans="1:10" ht="13.5" thickTop="1">
      <c r="A49" s="1335"/>
      <c r="B49" s="365" t="s">
        <v>244</v>
      </c>
      <c r="C49" s="530">
        <f t="shared" si="1"/>
        <v>135</v>
      </c>
      <c r="D49" s="502">
        <f>SUM(D47:D48)</f>
        <v>0</v>
      </c>
      <c r="E49" s="502">
        <f>SUM(E47:E48)</f>
        <v>23</v>
      </c>
      <c r="F49" s="502">
        <f>SUM(F47:F48)</f>
        <v>2</v>
      </c>
      <c r="G49" s="502">
        <f>SUM(G47:G48)</f>
        <v>108</v>
      </c>
      <c r="H49" s="502">
        <f>SUM(H47:H48)</f>
        <v>2</v>
      </c>
      <c r="I49" s="193" t="s">
        <v>245</v>
      </c>
      <c r="J49" s="1336"/>
    </row>
    <row r="50" spans="1:10" ht="13.5" thickBot="1">
      <c r="A50" s="1337" t="s">
        <v>393</v>
      </c>
      <c r="B50" s="599" t="s">
        <v>241</v>
      </c>
      <c r="C50" s="524">
        <f t="shared" si="1"/>
        <v>32</v>
      </c>
      <c r="D50" s="525">
        <f>'D-9-1'!D50+'D-9-2'!D50</f>
        <v>0</v>
      </c>
      <c r="E50" s="525">
        <f>'D-9-1'!E50+'D-9-2'!E50</f>
        <v>1</v>
      </c>
      <c r="F50" s="525">
        <f>'D-9-1'!F50+'D-9-2'!F50</f>
        <v>1</v>
      </c>
      <c r="G50" s="525">
        <f>'D-9-1'!G50+'D-9-2'!G50</f>
        <v>29</v>
      </c>
      <c r="H50" s="525">
        <f>'D-9-1'!H50+'D-9-2'!H50</f>
        <v>1</v>
      </c>
      <c r="I50" s="923" t="s">
        <v>242</v>
      </c>
      <c r="J50" s="1338" t="s">
        <v>423</v>
      </c>
    </row>
    <row r="51" spans="1:10" ht="14.25" thickTop="1" thickBot="1">
      <c r="A51" s="1323"/>
      <c r="B51" s="913" t="s">
        <v>243</v>
      </c>
      <c r="C51" s="528">
        <f t="shared" si="1"/>
        <v>23</v>
      </c>
      <c r="D51" s="529">
        <f>'D-9-1'!D51+'D-9-2'!D51</f>
        <v>1</v>
      </c>
      <c r="E51" s="529">
        <f>'D-9-1'!E51+'D-9-2'!E51</f>
        <v>9</v>
      </c>
      <c r="F51" s="529">
        <f>'D-9-1'!F51+'D-9-2'!F51</f>
        <v>2</v>
      </c>
      <c r="G51" s="529">
        <f>'D-9-1'!G51+'D-9-2'!G51</f>
        <v>11</v>
      </c>
      <c r="H51" s="529">
        <f>'D-9-1'!H51+'D-9-2'!H51</f>
        <v>0</v>
      </c>
      <c r="I51" s="123" t="s">
        <v>719</v>
      </c>
      <c r="J51" s="1324"/>
    </row>
    <row r="52" spans="1:10" ht="14.25" thickTop="1" thickBot="1">
      <c r="A52" s="1323"/>
      <c r="B52" s="397" t="s">
        <v>244</v>
      </c>
      <c r="C52" s="528">
        <f t="shared" si="1"/>
        <v>55</v>
      </c>
      <c r="D52" s="544">
        <f>SUM(D50:D51)</f>
        <v>1</v>
      </c>
      <c r="E52" s="544">
        <f>SUM(E50:E51)</f>
        <v>10</v>
      </c>
      <c r="F52" s="544">
        <f>SUM(F50:F51)</f>
        <v>3</v>
      </c>
      <c r="G52" s="544">
        <f>SUM(G50:G51)</f>
        <v>40</v>
      </c>
      <c r="H52" s="544">
        <f>SUM(H50:H51)</f>
        <v>1</v>
      </c>
      <c r="I52" s="191" t="s">
        <v>245</v>
      </c>
      <c r="J52" s="1324"/>
    </row>
    <row r="53" spans="1:10" ht="14.25" thickTop="1" thickBot="1">
      <c r="A53" s="1325" t="s">
        <v>395</v>
      </c>
      <c r="B53" s="914" t="s">
        <v>241</v>
      </c>
      <c r="C53" s="526">
        <f t="shared" si="1"/>
        <v>19</v>
      </c>
      <c r="D53" s="527">
        <f>'D-9-1'!D53+'D-9-2'!D53</f>
        <v>1</v>
      </c>
      <c r="E53" s="527">
        <f>'D-9-1'!E53+'D-9-2'!E53</f>
        <v>1</v>
      </c>
      <c r="F53" s="527">
        <f>'D-9-1'!F53+'D-9-2'!F53</f>
        <v>0</v>
      </c>
      <c r="G53" s="527">
        <f>'D-9-1'!G53+'D-9-2'!G53</f>
        <v>17</v>
      </c>
      <c r="H53" s="527">
        <f>'D-9-1'!H53+'D-9-2'!H53</f>
        <v>0</v>
      </c>
      <c r="I53" s="124" t="s">
        <v>242</v>
      </c>
      <c r="J53" s="1327" t="s">
        <v>424</v>
      </c>
    </row>
    <row r="54" spans="1:10" ht="14.25" thickTop="1" thickBot="1">
      <c r="A54" s="1325"/>
      <c r="B54" s="914" t="s">
        <v>243</v>
      </c>
      <c r="C54" s="526">
        <f t="shared" si="1"/>
        <v>10</v>
      </c>
      <c r="D54" s="527">
        <f>'D-9-1'!D54+'D-9-2'!D54</f>
        <v>0</v>
      </c>
      <c r="E54" s="527">
        <f>'D-9-1'!E54+'D-9-2'!E54</f>
        <v>5</v>
      </c>
      <c r="F54" s="527">
        <f>'D-9-1'!F54+'D-9-2'!F54</f>
        <v>0</v>
      </c>
      <c r="G54" s="527">
        <f>'D-9-1'!G54+'D-9-2'!G54</f>
        <v>5</v>
      </c>
      <c r="H54" s="527">
        <f>'D-9-1'!H54+'D-9-2'!H54</f>
        <v>0</v>
      </c>
      <c r="I54" s="124" t="s">
        <v>719</v>
      </c>
      <c r="J54" s="1327"/>
    </row>
    <row r="55" spans="1:10" ht="14.25" thickTop="1" thickBot="1">
      <c r="A55" s="1325"/>
      <c r="B55" s="138" t="s">
        <v>244</v>
      </c>
      <c r="C55" s="526">
        <f t="shared" si="1"/>
        <v>29</v>
      </c>
      <c r="D55" s="501">
        <f>SUM(D53:D54)</f>
        <v>1</v>
      </c>
      <c r="E55" s="501">
        <f>SUM(E53:E54)</f>
        <v>6</v>
      </c>
      <c r="F55" s="501">
        <f>SUM(F53:F54)</f>
        <v>0</v>
      </c>
      <c r="G55" s="501">
        <f>SUM(G53:G54)</f>
        <v>22</v>
      </c>
      <c r="H55" s="501">
        <f>SUM(H53:H54)</f>
        <v>0</v>
      </c>
      <c r="I55" s="192" t="s">
        <v>245</v>
      </c>
      <c r="J55" s="1327"/>
    </row>
    <row r="56" spans="1:10" ht="14.25" thickTop="1" thickBot="1">
      <c r="A56" s="1323" t="s">
        <v>397</v>
      </c>
      <c r="B56" s="913" t="s">
        <v>241</v>
      </c>
      <c r="C56" s="528">
        <f t="shared" si="1"/>
        <v>10</v>
      </c>
      <c r="D56" s="529">
        <f>'D-9-1'!D56+'D-9-2'!D56</f>
        <v>1</v>
      </c>
      <c r="E56" s="529">
        <f>'D-9-1'!E56+'D-9-2'!E56</f>
        <v>1</v>
      </c>
      <c r="F56" s="529">
        <f>'D-9-1'!F56+'D-9-2'!F56</f>
        <v>0</v>
      </c>
      <c r="G56" s="529">
        <f>'D-9-1'!G56+'D-9-2'!G56</f>
        <v>5</v>
      </c>
      <c r="H56" s="529">
        <f>'D-9-1'!H56+'D-9-2'!H56</f>
        <v>3</v>
      </c>
      <c r="I56" s="123" t="s">
        <v>242</v>
      </c>
      <c r="J56" s="1324" t="s">
        <v>415</v>
      </c>
    </row>
    <row r="57" spans="1:10" ht="14.25" thickTop="1" thickBot="1">
      <c r="A57" s="1323"/>
      <c r="B57" s="913" t="s">
        <v>243</v>
      </c>
      <c r="C57" s="528">
        <f t="shared" si="1"/>
        <v>8</v>
      </c>
      <c r="D57" s="529">
        <f>'D-9-1'!D57+'D-9-2'!D57</f>
        <v>1</v>
      </c>
      <c r="E57" s="529">
        <f>'D-9-1'!E57+'D-9-2'!E57</f>
        <v>5</v>
      </c>
      <c r="F57" s="529">
        <f>'D-9-1'!F57+'D-9-2'!F57</f>
        <v>0</v>
      </c>
      <c r="G57" s="529">
        <f>'D-9-1'!G57+'D-9-2'!G57</f>
        <v>2</v>
      </c>
      <c r="H57" s="529">
        <f>'D-9-1'!H57+'D-9-2'!H57</f>
        <v>0</v>
      </c>
      <c r="I57" s="123" t="s">
        <v>719</v>
      </c>
      <c r="J57" s="1324"/>
    </row>
    <row r="58" spans="1:10" ht="14.25" thickTop="1" thickBot="1">
      <c r="A58" s="1323"/>
      <c r="B58" s="397" t="s">
        <v>244</v>
      </c>
      <c r="C58" s="528">
        <f t="shared" si="1"/>
        <v>18</v>
      </c>
      <c r="D58" s="544">
        <f>SUM(D56:D57)</f>
        <v>2</v>
      </c>
      <c r="E58" s="544">
        <f>SUM(E56:E57)</f>
        <v>6</v>
      </c>
      <c r="F58" s="544">
        <f>SUM(F56:F57)</f>
        <v>0</v>
      </c>
      <c r="G58" s="544">
        <f>SUM(G56:G57)</f>
        <v>7</v>
      </c>
      <c r="H58" s="544">
        <f>SUM(H56:H57)</f>
        <v>3</v>
      </c>
      <c r="I58" s="191" t="s">
        <v>245</v>
      </c>
      <c r="J58" s="1324"/>
    </row>
    <row r="59" spans="1:10" ht="14.25" thickTop="1" thickBot="1">
      <c r="A59" s="1325" t="s">
        <v>107</v>
      </c>
      <c r="B59" s="914" t="s">
        <v>241</v>
      </c>
      <c r="C59" s="526">
        <f t="shared" si="1"/>
        <v>1</v>
      </c>
      <c r="D59" s="527">
        <f>'D-9-1'!D59+'D-9-2'!D59</f>
        <v>0</v>
      </c>
      <c r="E59" s="527">
        <f>'D-9-1'!E59+'D-9-2'!E59</f>
        <v>0</v>
      </c>
      <c r="F59" s="527">
        <f>'D-9-1'!F59+'D-9-2'!F59</f>
        <v>0</v>
      </c>
      <c r="G59" s="527">
        <f>'D-9-1'!G59+'D-9-2'!G59</f>
        <v>1</v>
      </c>
      <c r="H59" s="527">
        <f>'D-9-1'!H59+'D-9-2'!H59</f>
        <v>0</v>
      </c>
      <c r="I59" s="124" t="s">
        <v>242</v>
      </c>
      <c r="J59" s="1327" t="s">
        <v>108</v>
      </c>
    </row>
    <row r="60" spans="1:10" ht="14.25" thickTop="1" thickBot="1">
      <c r="A60" s="1325"/>
      <c r="B60" s="914" t="s">
        <v>243</v>
      </c>
      <c r="C60" s="526">
        <f t="shared" si="1"/>
        <v>0</v>
      </c>
      <c r="D60" s="527">
        <f>'D-9-1'!D60+'D-9-2'!D60</f>
        <v>0</v>
      </c>
      <c r="E60" s="527">
        <f>'D-9-1'!E60+'D-9-2'!E60</f>
        <v>0</v>
      </c>
      <c r="F60" s="527">
        <f>'D-9-1'!F60+'D-9-2'!F60</f>
        <v>0</v>
      </c>
      <c r="G60" s="527">
        <f>'D-9-1'!G60+'D-9-2'!G60</f>
        <v>0</v>
      </c>
      <c r="H60" s="527">
        <f>'D-9-1'!H60+'D-9-2'!H60</f>
        <v>0</v>
      </c>
      <c r="I60" s="124" t="s">
        <v>719</v>
      </c>
      <c r="J60" s="1327"/>
    </row>
    <row r="61" spans="1:10" ht="13.5" thickTop="1">
      <c r="A61" s="1326"/>
      <c r="B61" s="398" t="s">
        <v>244</v>
      </c>
      <c r="C61" s="545">
        <f t="shared" si="1"/>
        <v>1</v>
      </c>
      <c r="D61" s="546">
        <f>SUM(D59:D60)</f>
        <v>0</v>
      </c>
      <c r="E61" s="546">
        <f>SUM(E59:E60)</f>
        <v>0</v>
      </c>
      <c r="F61" s="546">
        <f>SUM(F59:F60)</f>
        <v>0</v>
      </c>
      <c r="G61" s="546">
        <f>SUM(G59:G60)</f>
        <v>1</v>
      </c>
      <c r="H61" s="546">
        <f>SUM(H59:H60)</f>
        <v>0</v>
      </c>
      <c r="I61" s="193" t="s">
        <v>245</v>
      </c>
      <c r="J61" s="1328"/>
    </row>
    <row r="62" spans="1:10" ht="18" customHeight="1" thickBot="1">
      <c r="A62" s="1329" t="s">
        <v>66</v>
      </c>
      <c r="B62" s="915" t="s">
        <v>241</v>
      </c>
      <c r="C62" s="488">
        <f t="shared" ref="C62:H64" si="2">C8+C11+C14+C17+C20+C23+C26+C29+C32+C35+C38+C41+C44+C47+C50+C53+C56+C59</f>
        <v>1625</v>
      </c>
      <c r="D62" s="488">
        <f t="shared" si="2"/>
        <v>76</v>
      </c>
      <c r="E62" s="488">
        <f t="shared" si="2"/>
        <v>8</v>
      </c>
      <c r="F62" s="488">
        <f t="shared" si="2"/>
        <v>19</v>
      </c>
      <c r="G62" s="488">
        <f t="shared" si="2"/>
        <v>1091</v>
      </c>
      <c r="H62" s="488">
        <f>H8+H11+H14+H17+H20+H23+H26+H29+H32+H35+H38+H41+H44+H47+H50+H53+H56+H59</f>
        <v>431</v>
      </c>
      <c r="I62" s="832" t="s">
        <v>242</v>
      </c>
      <c r="J62" s="1332" t="s">
        <v>67</v>
      </c>
    </row>
    <row r="63" spans="1:10" ht="18" customHeight="1" thickTop="1" thickBot="1">
      <c r="A63" s="1330" t="s">
        <v>425</v>
      </c>
      <c r="B63" s="916" t="s">
        <v>243</v>
      </c>
      <c r="C63" s="488">
        <f t="shared" si="2"/>
        <v>493</v>
      </c>
      <c r="D63" s="488">
        <f t="shared" si="2"/>
        <v>29</v>
      </c>
      <c r="E63" s="488">
        <f t="shared" si="2"/>
        <v>71</v>
      </c>
      <c r="F63" s="488">
        <f t="shared" si="2"/>
        <v>14</v>
      </c>
      <c r="G63" s="488">
        <f t="shared" si="2"/>
        <v>323</v>
      </c>
      <c r="H63" s="488">
        <f t="shared" si="2"/>
        <v>56</v>
      </c>
      <c r="I63" s="191" t="s">
        <v>719</v>
      </c>
      <c r="J63" s="1333" t="s">
        <v>67</v>
      </c>
    </row>
    <row r="64" spans="1:10" ht="18" customHeight="1" thickTop="1">
      <c r="A64" s="1331"/>
      <c r="B64" s="917" t="s">
        <v>244</v>
      </c>
      <c r="C64" s="924">
        <f t="shared" si="2"/>
        <v>2118</v>
      </c>
      <c r="D64" s="924">
        <f t="shared" si="2"/>
        <v>105</v>
      </c>
      <c r="E64" s="924">
        <f t="shared" si="2"/>
        <v>79</v>
      </c>
      <c r="F64" s="924">
        <f t="shared" si="2"/>
        <v>33</v>
      </c>
      <c r="G64" s="924">
        <f t="shared" si="2"/>
        <v>1414</v>
      </c>
      <c r="H64" s="924">
        <f t="shared" si="2"/>
        <v>487</v>
      </c>
      <c r="I64" s="917" t="s">
        <v>245</v>
      </c>
      <c r="J64" s="1334"/>
    </row>
    <row r="65" s="40" customFormat="1" ht="13.5" customHeight="1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H21"/>
  <sheetViews>
    <sheetView view="pageBreakPreview" zoomScaleNormal="100" zoomScaleSheetLayoutView="100" workbookViewId="0">
      <selection activeCell="A17" sqref="A17"/>
    </sheetView>
  </sheetViews>
  <sheetFormatPr defaultRowHeight="15"/>
  <cols>
    <col min="1" max="1" width="20.5703125" style="12" customWidth="1"/>
    <col min="2" max="6" width="16.7109375" style="12" customWidth="1"/>
    <col min="7" max="7" width="20.42578125" style="12" customWidth="1"/>
    <col min="8" max="8" width="9.140625" style="11"/>
    <col min="9" max="256" width="9.140625" style="100"/>
    <col min="257" max="257" width="20.5703125" style="100" customWidth="1"/>
    <col min="258" max="262" width="20.7109375" style="100" customWidth="1"/>
    <col min="263" max="263" width="20.42578125" style="100" customWidth="1"/>
    <col min="264" max="512" width="9.140625" style="100"/>
    <col min="513" max="513" width="20.5703125" style="100" customWidth="1"/>
    <col min="514" max="518" width="20.7109375" style="100" customWidth="1"/>
    <col min="519" max="519" width="20.42578125" style="100" customWidth="1"/>
    <col min="520" max="768" width="9.140625" style="100"/>
    <col min="769" max="769" width="20.5703125" style="100" customWidth="1"/>
    <col min="770" max="774" width="20.7109375" style="100" customWidth="1"/>
    <col min="775" max="775" width="20.42578125" style="100" customWidth="1"/>
    <col min="776" max="1024" width="9.140625" style="100"/>
    <col min="1025" max="1025" width="20.5703125" style="100" customWidth="1"/>
    <col min="1026" max="1030" width="20.7109375" style="100" customWidth="1"/>
    <col min="1031" max="1031" width="20.42578125" style="100" customWidth="1"/>
    <col min="1032" max="1280" width="9.140625" style="100"/>
    <col min="1281" max="1281" width="20.5703125" style="100" customWidth="1"/>
    <col min="1282" max="1286" width="20.7109375" style="100" customWidth="1"/>
    <col min="1287" max="1287" width="20.42578125" style="100" customWidth="1"/>
    <col min="1288" max="1536" width="9.140625" style="100"/>
    <col min="1537" max="1537" width="20.5703125" style="100" customWidth="1"/>
    <col min="1538" max="1542" width="20.7109375" style="100" customWidth="1"/>
    <col min="1543" max="1543" width="20.42578125" style="100" customWidth="1"/>
    <col min="1544" max="1792" width="9.140625" style="100"/>
    <col min="1793" max="1793" width="20.5703125" style="100" customWidth="1"/>
    <col min="1794" max="1798" width="20.7109375" style="100" customWidth="1"/>
    <col min="1799" max="1799" width="20.42578125" style="100" customWidth="1"/>
    <col min="1800" max="2048" width="9.140625" style="100"/>
    <col min="2049" max="2049" width="20.5703125" style="100" customWidth="1"/>
    <col min="2050" max="2054" width="20.7109375" style="100" customWidth="1"/>
    <col min="2055" max="2055" width="20.42578125" style="100" customWidth="1"/>
    <col min="2056" max="2304" width="9.140625" style="100"/>
    <col min="2305" max="2305" width="20.5703125" style="100" customWidth="1"/>
    <col min="2306" max="2310" width="20.7109375" style="100" customWidth="1"/>
    <col min="2311" max="2311" width="20.42578125" style="100" customWidth="1"/>
    <col min="2312" max="2560" width="9.140625" style="100"/>
    <col min="2561" max="2561" width="20.5703125" style="100" customWidth="1"/>
    <col min="2562" max="2566" width="20.7109375" style="100" customWidth="1"/>
    <col min="2567" max="2567" width="20.42578125" style="100" customWidth="1"/>
    <col min="2568" max="2816" width="9.140625" style="100"/>
    <col min="2817" max="2817" width="20.5703125" style="100" customWidth="1"/>
    <col min="2818" max="2822" width="20.7109375" style="100" customWidth="1"/>
    <col min="2823" max="2823" width="20.42578125" style="100" customWidth="1"/>
    <col min="2824" max="3072" width="9.140625" style="100"/>
    <col min="3073" max="3073" width="20.5703125" style="100" customWidth="1"/>
    <col min="3074" max="3078" width="20.7109375" style="100" customWidth="1"/>
    <col min="3079" max="3079" width="20.42578125" style="100" customWidth="1"/>
    <col min="3080" max="3328" width="9.140625" style="100"/>
    <col min="3329" max="3329" width="20.5703125" style="100" customWidth="1"/>
    <col min="3330" max="3334" width="20.7109375" style="100" customWidth="1"/>
    <col min="3335" max="3335" width="20.42578125" style="100" customWidth="1"/>
    <col min="3336" max="3584" width="9.140625" style="100"/>
    <col min="3585" max="3585" width="20.5703125" style="100" customWidth="1"/>
    <col min="3586" max="3590" width="20.7109375" style="100" customWidth="1"/>
    <col min="3591" max="3591" width="20.42578125" style="100" customWidth="1"/>
    <col min="3592" max="3840" width="9.140625" style="100"/>
    <col min="3841" max="3841" width="20.5703125" style="100" customWidth="1"/>
    <col min="3842" max="3846" width="20.7109375" style="100" customWidth="1"/>
    <col min="3847" max="3847" width="20.42578125" style="100" customWidth="1"/>
    <col min="3848" max="4096" width="9.140625" style="100"/>
    <col min="4097" max="4097" width="20.5703125" style="100" customWidth="1"/>
    <col min="4098" max="4102" width="20.7109375" style="100" customWidth="1"/>
    <col min="4103" max="4103" width="20.42578125" style="100" customWidth="1"/>
    <col min="4104" max="4352" width="9.140625" style="100"/>
    <col min="4353" max="4353" width="20.5703125" style="100" customWidth="1"/>
    <col min="4354" max="4358" width="20.7109375" style="100" customWidth="1"/>
    <col min="4359" max="4359" width="20.42578125" style="100" customWidth="1"/>
    <col min="4360" max="4608" width="9.140625" style="100"/>
    <col min="4609" max="4609" width="20.5703125" style="100" customWidth="1"/>
    <col min="4610" max="4614" width="20.7109375" style="100" customWidth="1"/>
    <col min="4615" max="4615" width="20.42578125" style="100" customWidth="1"/>
    <col min="4616" max="4864" width="9.140625" style="100"/>
    <col min="4865" max="4865" width="20.5703125" style="100" customWidth="1"/>
    <col min="4866" max="4870" width="20.7109375" style="100" customWidth="1"/>
    <col min="4871" max="4871" width="20.42578125" style="100" customWidth="1"/>
    <col min="4872" max="5120" width="9.140625" style="100"/>
    <col min="5121" max="5121" width="20.5703125" style="100" customWidth="1"/>
    <col min="5122" max="5126" width="20.7109375" style="100" customWidth="1"/>
    <col min="5127" max="5127" width="20.42578125" style="100" customWidth="1"/>
    <col min="5128" max="5376" width="9.140625" style="100"/>
    <col min="5377" max="5377" width="20.5703125" style="100" customWidth="1"/>
    <col min="5378" max="5382" width="20.7109375" style="100" customWidth="1"/>
    <col min="5383" max="5383" width="20.42578125" style="100" customWidth="1"/>
    <col min="5384" max="5632" width="9.140625" style="100"/>
    <col min="5633" max="5633" width="20.5703125" style="100" customWidth="1"/>
    <col min="5634" max="5638" width="20.7109375" style="100" customWidth="1"/>
    <col min="5639" max="5639" width="20.42578125" style="100" customWidth="1"/>
    <col min="5640" max="5888" width="9.140625" style="100"/>
    <col min="5889" max="5889" width="20.5703125" style="100" customWidth="1"/>
    <col min="5890" max="5894" width="20.7109375" style="100" customWidth="1"/>
    <col min="5895" max="5895" width="20.42578125" style="100" customWidth="1"/>
    <col min="5896" max="6144" width="9.140625" style="100"/>
    <col min="6145" max="6145" width="20.5703125" style="100" customWidth="1"/>
    <col min="6146" max="6150" width="20.7109375" style="100" customWidth="1"/>
    <col min="6151" max="6151" width="20.42578125" style="100" customWidth="1"/>
    <col min="6152" max="6400" width="9.140625" style="100"/>
    <col min="6401" max="6401" width="20.5703125" style="100" customWidth="1"/>
    <col min="6402" max="6406" width="20.7109375" style="100" customWidth="1"/>
    <col min="6407" max="6407" width="20.42578125" style="100" customWidth="1"/>
    <col min="6408" max="6656" width="9.140625" style="100"/>
    <col min="6657" max="6657" width="20.5703125" style="100" customWidth="1"/>
    <col min="6658" max="6662" width="20.7109375" style="100" customWidth="1"/>
    <col min="6663" max="6663" width="20.42578125" style="100" customWidth="1"/>
    <col min="6664" max="6912" width="9.140625" style="100"/>
    <col min="6913" max="6913" width="20.5703125" style="100" customWidth="1"/>
    <col min="6914" max="6918" width="20.7109375" style="100" customWidth="1"/>
    <col min="6919" max="6919" width="20.42578125" style="100" customWidth="1"/>
    <col min="6920" max="7168" width="9.140625" style="100"/>
    <col min="7169" max="7169" width="20.5703125" style="100" customWidth="1"/>
    <col min="7170" max="7174" width="20.7109375" style="100" customWidth="1"/>
    <col min="7175" max="7175" width="20.42578125" style="100" customWidth="1"/>
    <col min="7176" max="7424" width="9.140625" style="100"/>
    <col min="7425" max="7425" width="20.5703125" style="100" customWidth="1"/>
    <col min="7426" max="7430" width="20.7109375" style="100" customWidth="1"/>
    <col min="7431" max="7431" width="20.42578125" style="100" customWidth="1"/>
    <col min="7432" max="7680" width="9.140625" style="100"/>
    <col min="7681" max="7681" width="20.5703125" style="100" customWidth="1"/>
    <col min="7682" max="7686" width="20.7109375" style="100" customWidth="1"/>
    <col min="7687" max="7687" width="20.42578125" style="100" customWidth="1"/>
    <col min="7688" max="7936" width="9.140625" style="100"/>
    <col min="7937" max="7937" width="20.5703125" style="100" customWidth="1"/>
    <col min="7938" max="7942" width="20.7109375" style="100" customWidth="1"/>
    <col min="7943" max="7943" width="20.42578125" style="100" customWidth="1"/>
    <col min="7944" max="8192" width="9.140625" style="100"/>
    <col min="8193" max="8193" width="20.5703125" style="100" customWidth="1"/>
    <col min="8194" max="8198" width="20.7109375" style="100" customWidth="1"/>
    <col min="8199" max="8199" width="20.42578125" style="100" customWidth="1"/>
    <col min="8200" max="8448" width="9.140625" style="100"/>
    <col min="8449" max="8449" width="20.5703125" style="100" customWidth="1"/>
    <col min="8450" max="8454" width="20.7109375" style="100" customWidth="1"/>
    <col min="8455" max="8455" width="20.42578125" style="100" customWidth="1"/>
    <col min="8456" max="8704" width="9.140625" style="100"/>
    <col min="8705" max="8705" width="20.5703125" style="100" customWidth="1"/>
    <col min="8706" max="8710" width="20.7109375" style="100" customWidth="1"/>
    <col min="8711" max="8711" width="20.42578125" style="100" customWidth="1"/>
    <col min="8712" max="8960" width="9.140625" style="100"/>
    <col min="8961" max="8961" width="20.5703125" style="100" customWidth="1"/>
    <col min="8962" max="8966" width="20.7109375" style="100" customWidth="1"/>
    <col min="8967" max="8967" width="20.42578125" style="100" customWidth="1"/>
    <col min="8968" max="9216" width="9.140625" style="100"/>
    <col min="9217" max="9217" width="20.5703125" style="100" customWidth="1"/>
    <col min="9218" max="9222" width="20.7109375" style="100" customWidth="1"/>
    <col min="9223" max="9223" width="20.42578125" style="100" customWidth="1"/>
    <col min="9224" max="9472" width="9.140625" style="100"/>
    <col min="9473" max="9473" width="20.5703125" style="100" customWidth="1"/>
    <col min="9474" max="9478" width="20.7109375" style="100" customWidth="1"/>
    <col min="9479" max="9479" width="20.42578125" style="100" customWidth="1"/>
    <col min="9480" max="9728" width="9.140625" style="100"/>
    <col min="9729" max="9729" width="20.5703125" style="100" customWidth="1"/>
    <col min="9730" max="9734" width="20.7109375" style="100" customWidth="1"/>
    <col min="9735" max="9735" width="20.42578125" style="100" customWidth="1"/>
    <col min="9736" max="9984" width="9.140625" style="100"/>
    <col min="9985" max="9985" width="20.5703125" style="100" customWidth="1"/>
    <col min="9986" max="9990" width="20.7109375" style="100" customWidth="1"/>
    <col min="9991" max="9991" width="20.42578125" style="100" customWidth="1"/>
    <col min="9992" max="10240" width="9.140625" style="100"/>
    <col min="10241" max="10241" width="20.5703125" style="100" customWidth="1"/>
    <col min="10242" max="10246" width="20.7109375" style="100" customWidth="1"/>
    <col min="10247" max="10247" width="20.42578125" style="100" customWidth="1"/>
    <col min="10248" max="10496" width="9.140625" style="100"/>
    <col min="10497" max="10497" width="20.5703125" style="100" customWidth="1"/>
    <col min="10498" max="10502" width="20.7109375" style="100" customWidth="1"/>
    <col min="10503" max="10503" width="20.42578125" style="100" customWidth="1"/>
    <col min="10504" max="10752" width="9.140625" style="100"/>
    <col min="10753" max="10753" width="20.5703125" style="100" customWidth="1"/>
    <col min="10754" max="10758" width="20.7109375" style="100" customWidth="1"/>
    <col min="10759" max="10759" width="20.42578125" style="100" customWidth="1"/>
    <col min="10760" max="11008" width="9.140625" style="100"/>
    <col min="11009" max="11009" width="20.5703125" style="100" customWidth="1"/>
    <col min="11010" max="11014" width="20.7109375" style="100" customWidth="1"/>
    <col min="11015" max="11015" width="20.42578125" style="100" customWidth="1"/>
    <col min="11016" max="11264" width="9.140625" style="100"/>
    <col min="11265" max="11265" width="20.5703125" style="100" customWidth="1"/>
    <col min="11266" max="11270" width="20.7109375" style="100" customWidth="1"/>
    <col min="11271" max="11271" width="20.42578125" style="100" customWidth="1"/>
    <col min="11272" max="11520" width="9.140625" style="100"/>
    <col min="11521" max="11521" width="20.5703125" style="100" customWidth="1"/>
    <col min="11522" max="11526" width="20.7109375" style="100" customWidth="1"/>
    <col min="11527" max="11527" width="20.42578125" style="100" customWidth="1"/>
    <col min="11528" max="11776" width="9.140625" style="100"/>
    <col min="11777" max="11777" width="20.5703125" style="100" customWidth="1"/>
    <col min="11778" max="11782" width="20.7109375" style="100" customWidth="1"/>
    <col min="11783" max="11783" width="20.42578125" style="100" customWidth="1"/>
    <col min="11784" max="12032" width="9.140625" style="100"/>
    <col min="12033" max="12033" width="20.5703125" style="100" customWidth="1"/>
    <col min="12034" max="12038" width="20.7109375" style="100" customWidth="1"/>
    <col min="12039" max="12039" width="20.42578125" style="100" customWidth="1"/>
    <col min="12040" max="12288" width="9.140625" style="100"/>
    <col min="12289" max="12289" width="20.5703125" style="100" customWidth="1"/>
    <col min="12290" max="12294" width="20.7109375" style="100" customWidth="1"/>
    <col min="12295" max="12295" width="20.42578125" style="100" customWidth="1"/>
    <col min="12296" max="12544" width="9.140625" style="100"/>
    <col min="12545" max="12545" width="20.5703125" style="100" customWidth="1"/>
    <col min="12546" max="12550" width="20.7109375" style="100" customWidth="1"/>
    <col min="12551" max="12551" width="20.42578125" style="100" customWidth="1"/>
    <col min="12552" max="12800" width="9.140625" style="100"/>
    <col min="12801" max="12801" width="20.5703125" style="100" customWidth="1"/>
    <col min="12802" max="12806" width="20.7109375" style="100" customWidth="1"/>
    <col min="12807" max="12807" width="20.42578125" style="100" customWidth="1"/>
    <col min="12808" max="13056" width="9.140625" style="100"/>
    <col min="13057" max="13057" width="20.5703125" style="100" customWidth="1"/>
    <col min="13058" max="13062" width="20.7109375" style="100" customWidth="1"/>
    <col min="13063" max="13063" width="20.42578125" style="100" customWidth="1"/>
    <col min="13064" max="13312" width="9.140625" style="100"/>
    <col min="13313" max="13313" width="20.5703125" style="100" customWidth="1"/>
    <col min="13314" max="13318" width="20.7109375" style="100" customWidth="1"/>
    <col min="13319" max="13319" width="20.42578125" style="100" customWidth="1"/>
    <col min="13320" max="13568" width="9.140625" style="100"/>
    <col min="13569" max="13569" width="20.5703125" style="100" customWidth="1"/>
    <col min="13570" max="13574" width="20.7109375" style="100" customWidth="1"/>
    <col min="13575" max="13575" width="20.42578125" style="100" customWidth="1"/>
    <col min="13576" max="13824" width="9.140625" style="100"/>
    <col min="13825" max="13825" width="20.5703125" style="100" customWidth="1"/>
    <col min="13826" max="13830" width="20.7109375" style="100" customWidth="1"/>
    <col min="13831" max="13831" width="20.42578125" style="100" customWidth="1"/>
    <col min="13832" max="14080" width="9.140625" style="100"/>
    <col min="14081" max="14081" width="20.5703125" style="100" customWidth="1"/>
    <col min="14082" max="14086" width="20.7109375" style="100" customWidth="1"/>
    <col min="14087" max="14087" width="20.42578125" style="100" customWidth="1"/>
    <col min="14088" max="14336" width="9.140625" style="100"/>
    <col min="14337" max="14337" width="20.5703125" style="100" customWidth="1"/>
    <col min="14338" max="14342" width="20.7109375" style="100" customWidth="1"/>
    <col min="14343" max="14343" width="20.42578125" style="100" customWidth="1"/>
    <col min="14344" max="14592" width="9.140625" style="100"/>
    <col min="14593" max="14593" width="20.5703125" style="100" customWidth="1"/>
    <col min="14594" max="14598" width="20.7109375" style="100" customWidth="1"/>
    <col min="14599" max="14599" width="20.42578125" style="100" customWidth="1"/>
    <col min="14600" max="14848" width="9.140625" style="100"/>
    <col min="14849" max="14849" width="20.5703125" style="100" customWidth="1"/>
    <col min="14850" max="14854" width="20.7109375" style="100" customWidth="1"/>
    <col min="14855" max="14855" width="20.42578125" style="100" customWidth="1"/>
    <col min="14856" max="15104" width="9.140625" style="100"/>
    <col min="15105" max="15105" width="20.5703125" style="100" customWidth="1"/>
    <col min="15106" max="15110" width="20.7109375" style="100" customWidth="1"/>
    <col min="15111" max="15111" width="20.42578125" style="100" customWidth="1"/>
    <col min="15112" max="15360" width="9.140625" style="100"/>
    <col min="15361" max="15361" width="20.5703125" style="100" customWidth="1"/>
    <col min="15362" max="15366" width="20.7109375" style="100" customWidth="1"/>
    <col min="15367" max="15367" width="20.42578125" style="100" customWidth="1"/>
    <col min="15368" max="15616" width="9.140625" style="100"/>
    <col min="15617" max="15617" width="20.5703125" style="100" customWidth="1"/>
    <col min="15618" max="15622" width="20.7109375" style="100" customWidth="1"/>
    <col min="15623" max="15623" width="20.42578125" style="100" customWidth="1"/>
    <col min="15624" max="15872" width="9.140625" style="100"/>
    <col min="15873" max="15873" width="20.5703125" style="100" customWidth="1"/>
    <col min="15874" max="15878" width="20.7109375" style="100" customWidth="1"/>
    <col min="15879" max="15879" width="20.42578125" style="100" customWidth="1"/>
    <col min="15880" max="16128" width="9.140625" style="100"/>
    <col min="16129" max="16129" width="20.5703125" style="100" customWidth="1"/>
    <col min="16130" max="16134" width="20.7109375" style="100" customWidth="1"/>
    <col min="16135" max="16135" width="20.42578125" style="100" customWidth="1"/>
    <col min="16136" max="16384" width="9.140625" style="100"/>
  </cols>
  <sheetData>
    <row r="1" spans="1:7" s="268" customFormat="1" ht="48.75" customHeight="1">
      <c r="A1" s="1100" t="s">
        <v>500</v>
      </c>
      <c r="B1" s="1101"/>
      <c r="C1" s="1101"/>
      <c r="D1" s="1101"/>
      <c r="E1" s="1101"/>
      <c r="F1" s="1101"/>
      <c r="G1" s="1101"/>
    </row>
    <row r="2" spans="1:7" s="158" customFormat="1" ht="36.75" customHeight="1">
      <c r="A2" s="1102" t="s">
        <v>872</v>
      </c>
      <c r="B2" s="1102"/>
      <c r="C2" s="1102"/>
      <c r="D2" s="1102"/>
      <c r="E2" s="1102"/>
      <c r="F2" s="1102"/>
      <c r="G2" s="1102"/>
    </row>
    <row r="3" spans="1:7" s="158" customFormat="1" ht="15.75">
      <c r="A3" s="1103" t="s">
        <v>1262</v>
      </c>
      <c r="B3" s="1103"/>
      <c r="C3" s="1103"/>
      <c r="D3" s="1103"/>
      <c r="E3" s="1103"/>
      <c r="F3" s="1103"/>
      <c r="G3" s="1103"/>
    </row>
    <row r="4" spans="1:7" s="158" customFormat="1" ht="15.75">
      <c r="A4" s="671"/>
      <c r="B4" s="671"/>
      <c r="C4" s="671"/>
      <c r="D4" s="671"/>
      <c r="E4" s="671"/>
      <c r="F4" s="671"/>
      <c r="G4" s="671"/>
    </row>
    <row r="5" spans="1:7" ht="15.75">
      <c r="A5" s="672" t="s">
        <v>180</v>
      </c>
      <c r="B5" s="669"/>
      <c r="C5" s="669"/>
      <c r="D5" s="673"/>
      <c r="E5" s="673"/>
      <c r="F5" s="673"/>
      <c r="G5" s="674" t="s">
        <v>181</v>
      </c>
    </row>
    <row r="6" spans="1:7" s="11" customFormat="1" ht="51" customHeight="1">
      <c r="A6" s="1125" t="s">
        <v>182</v>
      </c>
      <c r="B6" s="62" t="s">
        <v>183</v>
      </c>
      <c r="C6" s="62" t="s">
        <v>184</v>
      </c>
      <c r="D6" s="62" t="s">
        <v>185</v>
      </c>
      <c r="E6" s="62" t="s">
        <v>186</v>
      </c>
      <c r="F6" s="62" t="s">
        <v>187</v>
      </c>
      <c r="G6" s="1127" t="s">
        <v>188</v>
      </c>
    </row>
    <row r="7" spans="1:7" s="11" customFormat="1" ht="51" customHeight="1">
      <c r="A7" s="1126"/>
      <c r="B7" s="598" t="s">
        <v>873</v>
      </c>
      <c r="C7" s="598" t="s">
        <v>189</v>
      </c>
      <c r="D7" s="598" t="s">
        <v>190</v>
      </c>
      <c r="E7" s="598" t="s">
        <v>191</v>
      </c>
      <c r="F7" s="598" t="s">
        <v>192</v>
      </c>
      <c r="G7" s="1128"/>
    </row>
    <row r="8" spans="1:7" ht="24.95" customHeight="1" thickBot="1">
      <c r="A8" s="987">
        <v>2007</v>
      </c>
      <c r="B8" s="600">
        <v>99.99</v>
      </c>
      <c r="C8" s="600">
        <v>31.8</v>
      </c>
      <c r="D8" s="601">
        <v>11.425405294479786</v>
      </c>
      <c r="E8" s="600">
        <v>1.457828852862713</v>
      </c>
      <c r="F8" s="600">
        <v>12.883234147342499</v>
      </c>
      <c r="G8" s="602">
        <v>2007</v>
      </c>
    </row>
    <row r="9" spans="1:7" ht="24.95" customHeight="1" thickTop="1" thickBot="1">
      <c r="A9" s="986">
        <v>2008</v>
      </c>
      <c r="B9" s="427">
        <v>99.97</v>
      </c>
      <c r="C9" s="427">
        <v>11.62</v>
      </c>
      <c r="D9" s="428">
        <v>10.81962527589285</v>
      </c>
      <c r="E9" s="427">
        <v>1.3407167104252116</v>
      </c>
      <c r="F9" s="427">
        <v>12.160341986318063</v>
      </c>
      <c r="G9" s="411">
        <v>2008</v>
      </c>
    </row>
    <row r="10" spans="1:7" ht="24.95" customHeight="1" thickTop="1" thickBot="1">
      <c r="A10" s="983">
        <v>2009</v>
      </c>
      <c r="B10" s="426">
        <v>99.98</v>
      </c>
      <c r="C10" s="426">
        <v>21.79</v>
      </c>
      <c r="D10" s="122">
        <v>10.090160903098083</v>
      </c>
      <c r="E10" s="426">
        <v>1.2254169041623897</v>
      </c>
      <c r="F10" s="426">
        <v>11.315577807260473</v>
      </c>
      <c r="G10" s="410">
        <v>2009</v>
      </c>
    </row>
    <row r="11" spans="1:7" ht="24.95" customHeight="1" thickTop="1" thickBot="1">
      <c r="A11" s="986">
        <v>2010</v>
      </c>
      <c r="B11" s="427">
        <v>99.99</v>
      </c>
      <c r="C11" s="427">
        <v>10.3</v>
      </c>
      <c r="D11" s="428">
        <v>10.223847091270605</v>
      </c>
      <c r="E11" s="427">
        <v>1.1486813487968</v>
      </c>
      <c r="F11" s="427">
        <v>11.372528440067404</v>
      </c>
      <c r="G11" s="411">
        <v>2010</v>
      </c>
    </row>
    <row r="12" spans="1:7" ht="24.95" customHeight="1" thickTop="1" thickBot="1">
      <c r="A12" s="983">
        <v>2011</v>
      </c>
      <c r="B12" s="426">
        <v>100</v>
      </c>
      <c r="C12" s="426">
        <v>4.9000000000000004</v>
      </c>
      <c r="D12" s="122">
        <v>10.8</v>
      </c>
      <c r="E12" s="426">
        <v>1.1200000000000001</v>
      </c>
      <c r="F12" s="426">
        <v>11.9</v>
      </c>
      <c r="G12" s="410">
        <v>2011</v>
      </c>
    </row>
    <row r="13" spans="1:7" ht="24.95" customHeight="1" thickTop="1" thickBot="1">
      <c r="A13" s="986">
        <v>2012</v>
      </c>
      <c r="B13" s="427">
        <v>100</v>
      </c>
      <c r="C13" s="427">
        <v>4.7</v>
      </c>
      <c r="D13" s="428">
        <v>10.58</v>
      </c>
      <c r="E13" s="427">
        <v>1.1100000000000001</v>
      </c>
      <c r="F13" s="427">
        <v>11.69</v>
      </c>
      <c r="G13" s="411">
        <v>2012</v>
      </c>
    </row>
    <row r="14" spans="1:7" ht="24.95" customHeight="1" thickTop="1" thickBot="1">
      <c r="A14" s="983">
        <v>2013</v>
      </c>
      <c r="B14" s="426">
        <v>100</v>
      </c>
      <c r="C14" s="426">
        <v>0</v>
      </c>
      <c r="D14" s="122">
        <v>10.77</v>
      </c>
      <c r="E14" s="426">
        <v>1.06</v>
      </c>
      <c r="F14" s="426">
        <v>11.83</v>
      </c>
      <c r="G14" s="410">
        <v>2013</v>
      </c>
    </row>
    <row r="15" spans="1:7" ht="24.95" customHeight="1" thickTop="1" thickBot="1">
      <c r="A15" s="986">
        <v>2014</v>
      </c>
      <c r="B15" s="427">
        <v>100</v>
      </c>
      <c r="C15" s="427">
        <v>3.93</v>
      </c>
      <c r="D15" s="428">
        <v>10.412962845978214</v>
      </c>
      <c r="E15" s="427">
        <v>1.1000000000000001</v>
      </c>
      <c r="F15" s="427">
        <v>11.48</v>
      </c>
      <c r="G15" s="411">
        <v>2014</v>
      </c>
    </row>
    <row r="16" spans="1:7" ht="24.95" customHeight="1" thickTop="1" thickBot="1">
      <c r="A16" s="983">
        <v>2015</v>
      </c>
      <c r="B16" s="426">
        <v>100</v>
      </c>
      <c r="C16" s="426">
        <v>11.268875366238449</v>
      </c>
      <c r="D16" s="122">
        <v>9.9700958655175373</v>
      </c>
      <c r="E16" s="426">
        <v>0.95045102326287534</v>
      </c>
      <c r="F16" s="426">
        <v>10.920546888780413</v>
      </c>
      <c r="G16" s="410">
        <v>2015</v>
      </c>
    </row>
    <row r="17" spans="1:7" ht="24.95" customHeight="1" thickTop="1">
      <c r="A17" s="986">
        <v>2016</v>
      </c>
      <c r="B17" s="427">
        <v>100</v>
      </c>
      <c r="C17" s="427">
        <v>0</v>
      </c>
      <c r="D17" s="428">
        <v>9.35</v>
      </c>
      <c r="E17" s="427">
        <v>0.9</v>
      </c>
      <c r="F17" s="427">
        <v>10.24</v>
      </c>
      <c r="G17" s="411">
        <v>2016</v>
      </c>
    </row>
    <row r="19" spans="1:7">
      <c r="G19" s="101"/>
    </row>
    <row r="21" spans="1:7">
      <c r="F21" s="13"/>
    </row>
  </sheetData>
  <mergeCells count="5">
    <mergeCell ref="A1:G1"/>
    <mergeCell ref="A2:G2"/>
    <mergeCell ref="A3:G3"/>
    <mergeCell ref="A6:A7"/>
    <mergeCell ref="G6:G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view="pageBreakPreview" topLeftCell="A10" zoomScale="90" zoomScaleNormal="100" zoomScaleSheetLayoutView="90" workbookViewId="0">
      <selection activeCell="Q11" sqref="Q11"/>
    </sheetView>
  </sheetViews>
  <sheetFormatPr defaultRowHeight="15.75"/>
  <cols>
    <col min="1" max="1" width="22" style="3" customWidth="1"/>
    <col min="2" max="2" width="7.7109375" style="3" bestFit="1" customWidth="1"/>
    <col min="3" max="3" width="6.140625" style="3" bestFit="1" customWidth="1"/>
    <col min="4" max="5" width="7.7109375" style="3" bestFit="1" customWidth="1"/>
    <col min="6" max="6" width="6.140625" style="3" bestFit="1" customWidth="1"/>
    <col min="7" max="8" width="7.7109375" style="3" bestFit="1" customWidth="1"/>
    <col min="9" max="9" width="6.140625" style="3" bestFit="1" customWidth="1"/>
    <col min="10" max="11" width="7.7109375" style="3" bestFit="1" customWidth="1"/>
    <col min="12" max="12" width="6.140625" style="3" customWidth="1"/>
    <col min="13" max="14" width="7.7109375" style="3" bestFit="1" customWidth="1"/>
    <col min="15" max="15" width="6.140625" style="3" bestFit="1" customWidth="1"/>
    <col min="16" max="16" width="7.7109375" style="3" bestFit="1" customWidth="1"/>
    <col min="17" max="17" width="19.140625" style="3" customWidth="1"/>
    <col min="18" max="256" width="9.140625" style="20"/>
    <col min="257" max="257" width="23.7109375" style="20" customWidth="1"/>
    <col min="258" max="272" width="6.28515625" style="20" customWidth="1"/>
    <col min="273" max="273" width="24.7109375" style="20" customWidth="1"/>
    <col min="274" max="512" width="9.140625" style="20"/>
    <col min="513" max="513" width="23.7109375" style="20" customWidth="1"/>
    <col min="514" max="528" width="6.28515625" style="20" customWidth="1"/>
    <col min="529" max="529" width="24.7109375" style="20" customWidth="1"/>
    <col min="530" max="768" width="9.140625" style="20"/>
    <col min="769" max="769" width="23.7109375" style="20" customWidth="1"/>
    <col min="770" max="784" width="6.28515625" style="20" customWidth="1"/>
    <col min="785" max="785" width="24.7109375" style="20" customWidth="1"/>
    <col min="786" max="1024" width="9.140625" style="20"/>
    <col min="1025" max="1025" width="23.7109375" style="20" customWidth="1"/>
    <col min="1026" max="1040" width="6.28515625" style="20" customWidth="1"/>
    <col min="1041" max="1041" width="24.7109375" style="20" customWidth="1"/>
    <col min="1042" max="1280" width="9.140625" style="20"/>
    <col min="1281" max="1281" width="23.7109375" style="20" customWidth="1"/>
    <col min="1282" max="1296" width="6.28515625" style="20" customWidth="1"/>
    <col min="1297" max="1297" width="24.7109375" style="20" customWidth="1"/>
    <col min="1298" max="1536" width="9.140625" style="20"/>
    <col min="1537" max="1537" width="23.7109375" style="20" customWidth="1"/>
    <col min="1538" max="1552" width="6.28515625" style="20" customWidth="1"/>
    <col min="1553" max="1553" width="24.7109375" style="20" customWidth="1"/>
    <col min="1554" max="1792" width="9.140625" style="20"/>
    <col min="1793" max="1793" width="23.7109375" style="20" customWidth="1"/>
    <col min="1794" max="1808" width="6.28515625" style="20" customWidth="1"/>
    <col min="1809" max="1809" width="24.7109375" style="20" customWidth="1"/>
    <col min="1810" max="2048" width="9.140625" style="20"/>
    <col min="2049" max="2049" width="23.7109375" style="20" customWidth="1"/>
    <col min="2050" max="2064" width="6.28515625" style="20" customWidth="1"/>
    <col min="2065" max="2065" width="24.7109375" style="20" customWidth="1"/>
    <col min="2066" max="2304" width="9.140625" style="20"/>
    <col min="2305" max="2305" width="23.7109375" style="20" customWidth="1"/>
    <col min="2306" max="2320" width="6.28515625" style="20" customWidth="1"/>
    <col min="2321" max="2321" width="24.7109375" style="20" customWidth="1"/>
    <col min="2322" max="2560" width="9.140625" style="20"/>
    <col min="2561" max="2561" width="23.7109375" style="20" customWidth="1"/>
    <col min="2562" max="2576" width="6.28515625" style="20" customWidth="1"/>
    <col min="2577" max="2577" width="24.7109375" style="20" customWidth="1"/>
    <col min="2578" max="2816" width="9.140625" style="20"/>
    <col min="2817" max="2817" width="23.7109375" style="20" customWidth="1"/>
    <col min="2818" max="2832" width="6.28515625" style="20" customWidth="1"/>
    <col min="2833" max="2833" width="24.7109375" style="20" customWidth="1"/>
    <col min="2834" max="3072" width="9.140625" style="20"/>
    <col min="3073" max="3073" width="23.7109375" style="20" customWidth="1"/>
    <col min="3074" max="3088" width="6.28515625" style="20" customWidth="1"/>
    <col min="3089" max="3089" width="24.7109375" style="20" customWidth="1"/>
    <col min="3090" max="3328" width="9.140625" style="20"/>
    <col min="3329" max="3329" width="23.7109375" style="20" customWidth="1"/>
    <col min="3330" max="3344" width="6.28515625" style="20" customWidth="1"/>
    <col min="3345" max="3345" width="24.7109375" style="20" customWidth="1"/>
    <col min="3346" max="3584" width="9.140625" style="20"/>
    <col min="3585" max="3585" width="23.7109375" style="20" customWidth="1"/>
    <col min="3586" max="3600" width="6.28515625" style="20" customWidth="1"/>
    <col min="3601" max="3601" width="24.7109375" style="20" customWidth="1"/>
    <col min="3602" max="3840" width="9.140625" style="20"/>
    <col min="3841" max="3841" width="23.7109375" style="20" customWidth="1"/>
    <col min="3842" max="3856" width="6.28515625" style="20" customWidth="1"/>
    <col min="3857" max="3857" width="24.7109375" style="20" customWidth="1"/>
    <col min="3858" max="4096" width="9.140625" style="20"/>
    <col min="4097" max="4097" width="23.7109375" style="20" customWidth="1"/>
    <col min="4098" max="4112" width="6.28515625" style="20" customWidth="1"/>
    <col min="4113" max="4113" width="24.7109375" style="20" customWidth="1"/>
    <col min="4114" max="4352" width="9.140625" style="20"/>
    <col min="4353" max="4353" width="23.7109375" style="20" customWidth="1"/>
    <col min="4354" max="4368" width="6.28515625" style="20" customWidth="1"/>
    <col min="4369" max="4369" width="24.7109375" style="20" customWidth="1"/>
    <col min="4370" max="4608" width="9.140625" style="20"/>
    <col min="4609" max="4609" width="23.7109375" style="20" customWidth="1"/>
    <col min="4610" max="4624" width="6.28515625" style="20" customWidth="1"/>
    <col min="4625" max="4625" width="24.7109375" style="20" customWidth="1"/>
    <col min="4626" max="4864" width="9.140625" style="20"/>
    <col min="4865" max="4865" width="23.7109375" style="20" customWidth="1"/>
    <col min="4866" max="4880" width="6.28515625" style="20" customWidth="1"/>
    <col min="4881" max="4881" width="24.7109375" style="20" customWidth="1"/>
    <col min="4882" max="5120" width="9.140625" style="20"/>
    <col min="5121" max="5121" width="23.7109375" style="20" customWidth="1"/>
    <col min="5122" max="5136" width="6.28515625" style="20" customWidth="1"/>
    <col min="5137" max="5137" width="24.7109375" style="20" customWidth="1"/>
    <col min="5138" max="5376" width="9.140625" style="20"/>
    <col min="5377" max="5377" width="23.7109375" style="20" customWidth="1"/>
    <col min="5378" max="5392" width="6.28515625" style="20" customWidth="1"/>
    <col min="5393" max="5393" width="24.7109375" style="20" customWidth="1"/>
    <col min="5394" max="5632" width="9.140625" style="20"/>
    <col min="5633" max="5633" width="23.7109375" style="20" customWidth="1"/>
    <col min="5634" max="5648" width="6.28515625" style="20" customWidth="1"/>
    <col min="5649" max="5649" width="24.7109375" style="20" customWidth="1"/>
    <col min="5650" max="5888" width="9.140625" style="20"/>
    <col min="5889" max="5889" width="23.7109375" style="20" customWidth="1"/>
    <col min="5890" max="5904" width="6.28515625" style="20" customWidth="1"/>
    <col min="5905" max="5905" width="24.7109375" style="20" customWidth="1"/>
    <col min="5906" max="6144" width="9.140625" style="20"/>
    <col min="6145" max="6145" width="23.7109375" style="20" customWidth="1"/>
    <col min="6146" max="6160" width="6.28515625" style="20" customWidth="1"/>
    <col min="6161" max="6161" width="24.7109375" style="20" customWidth="1"/>
    <col min="6162" max="6400" width="9.140625" style="20"/>
    <col min="6401" max="6401" width="23.7109375" style="20" customWidth="1"/>
    <col min="6402" max="6416" width="6.28515625" style="20" customWidth="1"/>
    <col min="6417" max="6417" width="24.7109375" style="20" customWidth="1"/>
    <col min="6418" max="6656" width="9.140625" style="20"/>
    <col min="6657" max="6657" width="23.7109375" style="20" customWidth="1"/>
    <col min="6658" max="6672" width="6.28515625" style="20" customWidth="1"/>
    <col min="6673" max="6673" width="24.7109375" style="20" customWidth="1"/>
    <col min="6674" max="6912" width="9.140625" style="20"/>
    <col min="6913" max="6913" width="23.7109375" style="20" customWidth="1"/>
    <col min="6914" max="6928" width="6.28515625" style="20" customWidth="1"/>
    <col min="6929" max="6929" width="24.7109375" style="20" customWidth="1"/>
    <col min="6930" max="7168" width="9.140625" style="20"/>
    <col min="7169" max="7169" width="23.7109375" style="20" customWidth="1"/>
    <col min="7170" max="7184" width="6.28515625" style="20" customWidth="1"/>
    <col min="7185" max="7185" width="24.7109375" style="20" customWidth="1"/>
    <col min="7186" max="7424" width="9.140625" style="20"/>
    <col min="7425" max="7425" width="23.7109375" style="20" customWidth="1"/>
    <col min="7426" max="7440" width="6.28515625" style="20" customWidth="1"/>
    <col min="7441" max="7441" width="24.7109375" style="20" customWidth="1"/>
    <col min="7442" max="7680" width="9.140625" style="20"/>
    <col min="7681" max="7681" width="23.7109375" style="20" customWidth="1"/>
    <col min="7682" max="7696" width="6.28515625" style="20" customWidth="1"/>
    <col min="7697" max="7697" width="24.7109375" style="20" customWidth="1"/>
    <col min="7698" max="7936" width="9.140625" style="20"/>
    <col min="7937" max="7937" width="23.7109375" style="20" customWidth="1"/>
    <col min="7938" max="7952" width="6.28515625" style="20" customWidth="1"/>
    <col min="7953" max="7953" width="24.7109375" style="20" customWidth="1"/>
    <col min="7954" max="8192" width="9.140625" style="20"/>
    <col min="8193" max="8193" width="23.7109375" style="20" customWidth="1"/>
    <col min="8194" max="8208" width="6.28515625" style="20" customWidth="1"/>
    <col min="8209" max="8209" width="24.7109375" style="20" customWidth="1"/>
    <col min="8210" max="8448" width="9.140625" style="20"/>
    <col min="8449" max="8449" width="23.7109375" style="20" customWidth="1"/>
    <col min="8450" max="8464" width="6.28515625" style="20" customWidth="1"/>
    <col min="8465" max="8465" width="24.7109375" style="20" customWidth="1"/>
    <col min="8466" max="8704" width="9.140625" style="20"/>
    <col min="8705" max="8705" width="23.7109375" style="20" customWidth="1"/>
    <col min="8706" max="8720" width="6.28515625" style="20" customWidth="1"/>
    <col min="8721" max="8721" width="24.7109375" style="20" customWidth="1"/>
    <col min="8722" max="8960" width="9.140625" style="20"/>
    <col min="8961" max="8961" width="23.7109375" style="20" customWidth="1"/>
    <col min="8962" max="8976" width="6.28515625" style="20" customWidth="1"/>
    <col min="8977" max="8977" width="24.7109375" style="20" customWidth="1"/>
    <col min="8978" max="9216" width="9.140625" style="20"/>
    <col min="9217" max="9217" width="23.7109375" style="20" customWidth="1"/>
    <col min="9218" max="9232" width="6.28515625" style="20" customWidth="1"/>
    <col min="9233" max="9233" width="24.7109375" style="20" customWidth="1"/>
    <col min="9234" max="9472" width="9.140625" style="20"/>
    <col min="9473" max="9473" width="23.7109375" style="20" customWidth="1"/>
    <col min="9474" max="9488" width="6.28515625" style="20" customWidth="1"/>
    <col min="9489" max="9489" width="24.7109375" style="20" customWidth="1"/>
    <col min="9490" max="9728" width="9.140625" style="20"/>
    <col min="9729" max="9729" width="23.7109375" style="20" customWidth="1"/>
    <col min="9730" max="9744" width="6.28515625" style="20" customWidth="1"/>
    <col min="9745" max="9745" width="24.7109375" style="20" customWidth="1"/>
    <col min="9746" max="9984" width="9.140625" style="20"/>
    <col min="9985" max="9985" width="23.7109375" style="20" customWidth="1"/>
    <col min="9986" max="10000" width="6.28515625" style="20" customWidth="1"/>
    <col min="10001" max="10001" width="24.7109375" style="20" customWidth="1"/>
    <col min="10002" max="10240" width="9.140625" style="20"/>
    <col min="10241" max="10241" width="23.7109375" style="20" customWidth="1"/>
    <col min="10242" max="10256" width="6.28515625" style="20" customWidth="1"/>
    <col min="10257" max="10257" width="24.7109375" style="20" customWidth="1"/>
    <col min="10258" max="10496" width="9.140625" style="20"/>
    <col min="10497" max="10497" width="23.7109375" style="20" customWidth="1"/>
    <col min="10498" max="10512" width="6.28515625" style="20" customWidth="1"/>
    <col min="10513" max="10513" width="24.7109375" style="20" customWidth="1"/>
    <col min="10514" max="10752" width="9.140625" style="20"/>
    <col min="10753" max="10753" width="23.7109375" style="20" customWidth="1"/>
    <col min="10754" max="10768" width="6.28515625" style="20" customWidth="1"/>
    <col min="10769" max="10769" width="24.7109375" style="20" customWidth="1"/>
    <col min="10770" max="11008" width="9.140625" style="20"/>
    <col min="11009" max="11009" width="23.7109375" style="20" customWidth="1"/>
    <col min="11010" max="11024" width="6.28515625" style="20" customWidth="1"/>
    <col min="11025" max="11025" width="24.7109375" style="20" customWidth="1"/>
    <col min="11026" max="11264" width="9.140625" style="20"/>
    <col min="11265" max="11265" width="23.7109375" style="20" customWidth="1"/>
    <col min="11266" max="11280" width="6.28515625" style="20" customWidth="1"/>
    <col min="11281" max="11281" width="24.7109375" style="20" customWidth="1"/>
    <col min="11282" max="11520" width="9.140625" style="20"/>
    <col min="11521" max="11521" width="23.7109375" style="20" customWidth="1"/>
    <col min="11522" max="11536" width="6.28515625" style="20" customWidth="1"/>
    <col min="11537" max="11537" width="24.7109375" style="20" customWidth="1"/>
    <col min="11538" max="11776" width="9.140625" style="20"/>
    <col min="11777" max="11777" width="23.7109375" style="20" customWidth="1"/>
    <col min="11778" max="11792" width="6.28515625" style="20" customWidth="1"/>
    <col min="11793" max="11793" width="24.7109375" style="20" customWidth="1"/>
    <col min="11794" max="12032" width="9.140625" style="20"/>
    <col min="12033" max="12033" width="23.7109375" style="20" customWidth="1"/>
    <col min="12034" max="12048" width="6.28515625" style="20" customWidth="1"/>
    <col min="12049" max="12049" width="24.7109375" style="20" customWidth="1"/>
    <col min="12050" max="12288" width="9.140625" style="20"/>
    <col min="12289" max="12289" width="23.7109375" style="20" customWidth="1"/>
    <col min="12290" max="12304" width="6.28515625" style="20" customWidth="1"/>
    <col min="12305" max="12305" width="24.7109375" style="20" customWidth="1"/>
    <col min="12306" max="12544" width="9.140625" style="20"/>
    <col min="12545" max="12545" width="23.7109375" style="20" customWidth="1"/>
    <col min="12546" max="12560" width="6.28515625" style="20" customWidth="1"/>
    <col min="12561" max="12561" width="24.7109375" style="20" customWidth="1"/>
    <col min="12562" max="12800" width="9.140625" style="20"/>
    <col min="12801" max="12801" width="23.7109375" style="20" customWidth="1"/>
    <col min="12802" max="12816" width="6.28515625" style="20" customWidth="1"/>
    <col min="12817" max="12817" width="24.7109375" style="20" customWidth="1"/>
    <col min="12818" max="13056" width="9.140625" style="20"/>
    <col min="13057" max="13057" width="23.7109375" style="20" customWidth="1"/>
    <col min="13058" max="13072" width="6.28515625" style="20" customWidth="1"/>
    <col min="13073" max="13073" width="24.7109375" style="20" customWidth="1"/>
    <col min="13074" max="13312" width="9.140625" style="20"/>
    <col min="13313" max="13313" width="23.7109375" style="20" customWidth="1"/>
    <col min="13314" max="13328" width="6.28515625" style="20" customWidth="1"/>
    <col min="13329" max="13329" width="24.7109375" style="20" customWidth="1"/>
    <col min="13330" max="13568" width="9.140625" style="20"/>
    <col min="13569" max="13569" width="23.7109375" style="20" customWidth="1"/>
    <col min="13570" max="13584" width="6.28515625" style="20" customWidth="1"/>
    <col min="13585" max="13585" width="24.7109375" style="20" customWidth="1"/>
    <col min="13586" max="13824" width="9.140625" style="20"/>
    <col min="13825" max="13825" width="23.7109375" style="20" customWidth="1"/>
    <col min="13826" max="13840" width="6.28515625" style="20" customWidth="1"/>
    <col min="13841" max="13841" width="24.7109375" style="20" customWidth="1"/>
    <col min="13842" max="14080" width="9.140625" style="20"/>
    <col min="14081" max="14081" width="23.7109375" style="20" customWidth="1"/>
    <col min="14082" max="14096" width="6.28515625" style="20" customWidth="1"/>
    <col min="14097" max="14097" width="24.7109375" style="20" customWidth="1"/>
    <col min="14098" max="14336" width="9.140625" style="20"/>
    <col min="14337" max="14337" width="23.7109375" style="20" customWidth="1"/>
    <col min="14338" max="14352" width="6.28515625" style="20" customWidth="1"/>
    <col min="14353" max="14353" width="24.7109375" style="20" customWidth="1"/>
    <col min="14354" max="14592" width="9.140625" style="20"/>
    <col min="14593" max="14593" width="23.7109375" style="20" customWidth="1"/>
    <col min="14594" max="14608" width="6.28515625" style="20" customWidth="1"/>
    <col min="14609" max="14609" width="24.7109375" style="20" customWidth="1"/>
    <col min="14610" max="14848" width="9.140625" style="20"/>
    <col min="14849" max="14849" width="23.7109375" style="20" customWidth="1"/>
    <col min="14850" max="14864" width="6.28515625" style="20" customWidth="1"/>
    <col min="14865" max="14865" width="24.7109375" style="20" customWidth="1"/>
    <col min="14866" max="15104" width="9.140625" style="20"/>
    <col min="15105" max="15105" width="23.7109375" style="20" customWidth="1"/>
    <col min="15106" max="15120" width="6.28515625" style="20" customWidth="1"/>
    <col min="15121" max="15121" width="24.7109375" style="20" customWidth="1"/>
    <col min="15122" max="15360" width="9.140625" style="20"/>
    <col min="15361" max="15361" width="23.7109375" style="20" customWidth="1"/>
    <col min="15362" max="15376" width="6.28515625" style="20" customWidth="1"/>
    <col min="15377" max="15377" width="24.7109375" style="20" customWidth="1"/>
    <col min="15378" max="15616" width="9.140625" style="20"/>
    <col min="15617" max="15617" width="23.7109375" style="20" customWidth="1"/>
    <col min="15618" max="15632" width="6.28515625" style="20" customWidth="1"/>
    <col min="15633" max="15633" width="24.7109375" style="20" customWidth="1"/>
    <col min="15634" max="15872" width="9.140625" style="20"/>
    <col min="15873" max="15873" width="23.7109375" style="20" customWidth="1"/>
    <col min="15874" max="15888" width="6.28515625" style="20" customWidth="1"/>
    <col min="15889" max="15889" width="24.7109375" style="20" customWidth="1"/>
    <col min="15890" max="16128" width="9.140625" style="20"/>
    <col min="16129" max="16129" width="23.7109375" style="20" customWidth="1"/>
    <col min="16130" max="16144" width="6.28515625" style="20" customWidth="1"/>
    <col min="16145" max="16145" width="24.7109375" style="20" customWidth="1"/>
    <col min="16146" max="16384" width="9.140625" style="20"/>
  </cols>
  <sheetData>
    <row r="1" spans="1:17" s="40" customFormat="1" ht="24" customHeight="1">
      <c r="A1" s="1146" t="s">
        <v>1087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146"/>
    </row>
    <row r="2" spans="1:17" s="40" customFormat="1">
      <c r="A2" s="1316" t="s">
        <v>698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  <c r="N2" s="1316"/>
      <c r="O2" s="1316"/>
      <c r="P2" s="1316"/>
      <c r="Q2" s="1316"/>
    </row>
    <row r="3" spans="1:17" s="40" customFormat="1">
      <c r="A3" s="1147" t="s">
        <v>1130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</row>
    <row r="4" spans="1:17" s="40" customFormat="1" ht="22.5" customHeight="1">
      <c r="A4" s="664" t="s">
        <v>270</v>
      </c>
      <c r="B4" s="685"/>
      <c r="C4" s="685"/>
      <c r="D4" s="666"/>
      <c r="E4" s="685"/>
      <c r="F4" s="685"/>
      <c r="G4" s="666"/>
      <c r="H4" s="685"/>
      <c r="I4" s="685"/>
      <c r="J4" s="666"/>
      <c r="K4" s="685"/>
      <c r="L4" s="685"/>
      <c r="M4" s="666"/>
      <c r="N4" s="685"/>
      <c r="O4" s="685"/>
      <c r="P4" s="666"/>
      <c r="Q4" s="674" t="s">
        <v>271</v>
      </c>
    </row>
    <row r="5" spans="1:17" ht="21.75" customHeight="1" thickBot="1">
      <c r="A5" s="1346" t="s">
        <v>427</v>
      </c>
      <c r="B5" s="1188">
        <v>2016</v>
      </c>
      <c r="C5" s="1188"/>
      <c r="D5" s="1189"/>
      <c r="E5" s="1188">
        <v>2015</v>
      </c>
      <c r="F5" s="1188"/>
      <c r="G5" s="1189"/>
      <c r="H5" s="1188">
        <v>2014</v>
      </c>
      <c r="I5" s="1188"/>
      <c r="J5" s="1189"/>
      <c r="K5" s="1215">
        <v>2013</v>
      </c>
      <c r="L5" s="1216"/>
      <c r="M5" s="1217"/>
      <c r="N5" s="1215">
        <v>2012</v>
      </c>
      <c r="O5" s="1216"/>
      <c r="P5" s="1217"/>
      <c r="Q5" s="1313" t="s">
        <v>428</v>
      </c>
    </row>
    <row r="6" spans="1:17" ht="31.5" customHeight="1" thickTop="1">
      <c r="A6" s="1347"/>
      <c r="B6" s="232" t="s">
        <v>46</v>
      </c>
      <c r="C6" s="140" t="s">
        <v>1062</v>
      </c>
      <c r="D6" s="140" t="s">
        <v>497</v>
      </c>
      <c r="E6" s="232" t="s">
        <v>46</v>
      </c>
      <c r="F6" s="140" t="s">
        <v>1062</v>
      </c>
      <c r="G6" s="140" t="s">
        <v>497</v>
      </c>
      <c r="H6" s="232" t="s">
        <v>46</v>
      </c>
      <c r="I6" s="140" t="s">
        <v>1062</v>
      </c>
      <c r="J6" s="140" t="s">
        <v>497</v>
      </c>
      <c r="K6" s="232" t="s">
        <v>46</v>
      </c>
      <c r="L6" s="140" t="s">
        <v>1062</v>
      </c>
      <c r="M6" s="140" t="s">
        <v>497</v>
      </c>
      <c r="N6" s="232" t="s">
        <v>46</v>
      </c>
      <c r="O6" s="140" t="s">
        <v>1062</v>
      </c>
      <c r="P6" s="140" t="s">
        <v>497</v>
      </c>
      <c r="Q6" s="1314"/>
    </row>
    <row r="7" spans="1:17" ht="35.25" customHeight="1" thickBot="1">
      <c r="A7" s="399" t="s">
        <v>429</v>
      </c>
      <c r="B7" s="547">
        <f t="shared" ref="B7:B11" si="0">SUM(C7:D7)</f>
        <v>695</v>
      </c>
      <c r="C7" s="548">
        <v>263</v>
      </c>
      <c r="D7" s="548">
        <v>432</v>
      </c>
      <c r="E7" s="547">
        <f t="shared" ref="E7:E11" si="1">SUM(F7:G7)</f>
        <v>680</v>
      </c>
      <c r="F7" s="548">
        <v>283</v>
      </c>
      <c r="G7" s="548">
        <v>397</v>
      </c>
      <c r="H7" s="547">
        <f t="shared" ref="H7:H11" si="2">SUM(I7:J7)</f>
        <v>741</v>
      </c>
      <c r="I7" s="548">
        <v>302</v>
      </c>
      <c r="J7" s="548">
        <v>439</v>
      </c>
      <c r="K7" s="547">
        <f t="shared" ref="K7:K11" si="3">SUM(L7:M7)</f>
        <v>698</v>
      </c>
      <c r="L7" s="548">
        <v>251</v>
      </c>
      <c r="M7" s="548">
        <v>447</v>
      </c>
      <c r="N7" s="548">
        <f>P7+O7</f>
        <v>659</v>
      </c>
      <c r="O7" s="548">
        <v>284</v>
      </c>
      <c r="P7" s="548">
        <v>375</v>
      </c>
      <c r="Q7" s="245" t="s">
        <v>430</v>
      </c>
    </row>
    <row r="8" spans="1:17" ht="35.25" customHeight="1" thickTop="1" thickBot="1">
      <c r="A8" s="400" t="s">
        <v>932</v>
      </c>
      <c r="B8" s="461">
        <f t="shared" si="0"/>
        <v>65</v>
      </c>
      <c r="C8" s="494">
        <v>24</v>
      </c>
      <c r="D8" s="494">
        <v>41</v>
      </c>
      <c r="E8" s="461">
        <f t="shared" si="1"/>
        <v>65</v>
      </c>
      <c r="F8" s="494">
        <v>32</v>
      </c>
      <c r="G8" s="494">
        <v>33</v>
      </c>
      <c r="H8" s="461">
        <f t="shared" si="2"/>
        <v>69</v>
      </c>
      <c r="I8" s="494">
        <v>28</v>
      </c>
      <c r="J8" s="494">
        <v>41</v>
      </c>
      <c r="K8" s="461">
        <f t="shared" si="3"/>
        <v>72</v>
      </c>
      <c r="L8" s="494">
        <v>32</v>
      </c>
      <c r="M8" s="494">
        <v>40</v>
      </c>
      <c r="N8" s="494" t="s">
        <v>985</v>
      </c>
      <c r="O8" s="494" t="s">
        <v>985</v>
      </c>
      <c r="P8" s="494" t="s">
        <v>985</v>
      </c>
      <c r="Q8" s="246" t="s">
        <v>431</v>
      </c>
    </row>
    <row r="9" spans="1:17" ht="35.25" customHeight="1" thickBot="1">
      <c r="A9" s="401" t="s">
        <v>432</v>
      </c>
      <c r="B9" s="547">
        <f t="shared" si="0"/>
        <v>469</v>
      </c>
      <c r="C9" s="548">
        <v>153</v>
      </c>
      <c r="D9" s="548">
        <v>316</v>
      </c>
      <c r="E9" s="547">
        <f t="shared" si="1"/>
        <v>471</v>
      </c>
      <c r="F9" s="548">
        <v>143</v>
      </c>
      <c r="G9" s="548">
        <v>328</v>
      </c>
      <c r="H9" s="547">
        <f t="shared" si="2"/>
        <v>445</v>
      </c>
      <c r="I9" s="548">
        <v>152</v>
      </c>
      <c r="J9" s="548">
        <v>293</v>
      </c>
      <c r="K9" s="547">
        <f t="shared" si="3"/>
        <v>399</v>
      </c>
      <c r="L9" s="548">
        <v>131</v>
      </c>
      <c r="M9" s="548">
        <v>268</v>
      </c>
      <c r="N9" s="548" t="s">
        <v>985</v>
      </c>
      <c r="O9" s="548" t="s">
        <v>985</v>
      </c>
      <c r="P9" s="548" t="s">
        <v>985</v>
      </c>
      <c r="Q9" s="245" t="s">
        <v>433</v>
      </c>
    </row>
    <row r="10" spans="1:17" ht="35.25" customHeight="1" thickTop="1" thickBot="1">
      <c r="A10" s="400" t="s">
        <v>434</v>
      </c>
      <c r="B10" s="461">
        <f t="shared" si="0"/>
        <v>1010</v>
      </c>
      <c r="C10" s="494">
        <v>132</v>
      </c>
      <c r="D10" s="494">
        <v>878</v>
      </c>
      <c r="E10" s="461">
        <f t="shared" si="1"/>
        <v>1009</v>
      </c>
      <c r="F10" s="494">
        <v>129</v>
      </c>
      <c r="G10" s="494">
        <v>880</v>
      </c>
      <c r="H10" s="461">
        <f t="shared" si="2"/>
        <v>1031</v>
      </c>
      <c r="I10" s="494">
        <v>140</v>
      </c>
      <c r="J10" s="494">
        <v>891</v>
      </c>
      <c r="K10" s="461">
        <f t="shared" si="3"/>
        <v>890</v>
      </c>
      <c r="L10" s="494">
        <v>89</v>
      </c>
      <c r="M10" s="494">
        <v>801</v>
      </c>
      <c r="N10" s="494" t="s">
        <v>985</v>
      </c>
      <c r="O10" s="494" t="s">
        <v>985</v>
      </c>
      <c r="P10" s="494" t="s">
        <v>985</v>
      </c>
      <c r="Q10" s="246" t="s">
        <v>1388</v>
      </c>
    </row>
    <row r="11" spans="1:17" ht="35.25" customHeight="1">
      <c r="A11" s="974" t="s">
        <v>435</v>
      </c>
      <c r="B11" s="975">
        <f t="shared" si="0"/>
        <v>38</v>
      </c>
      <c r="C11" s="976">
        <v>6</v>
      </c>
      <c r="D11" s="976">
        <v>32</v>
      </c>
      <c r="E11" s="975">
        <f t="shared" si="1"/>
        <v>30</v>
      </c>
      <c r="F11" s="976">
        <v>8</v>
      </c>
      <c r="G11" s="976">
        <v>22</v>
      </c>
      <c r="H11" s="975">
        <f t="shared" si="2"/>
        <v>30</v>
      </c>
      <c r="I11" s="976">
        <v>7</v>
      </c>
      <c r="J11" s="976">
        <v>23</v>
      </c>
      <c r="K11" s="975">
        <f t="shared" si="3"/>
        <v>28</v>
      </c>
      <c r="L11" s="976">
        <v>10</v>
      </c>
      <c r="M11" s="976">
        <v>18</v>
      </c>
      <c r="N11" s="976" t="s">
        <v>985</v>
      </c>
      <c r="O11" s="976" t="s">
        <v>985</v>
      </c>
      <c r="P11" s="976" t="s">
        <v>985</v>
      </c>
      <c r="Q11" s="977" t="s">
        <v>1387</v>
      </c>
    </row>
    <row r="12" spans="1:17" ht="35.25" customHeight="1">
      <c r="A12" s="978" t="s">
        <v>436</v>
      </c>
      <c r="B12" s="972">
        <f t="shared" ref="B12" si="4">SUM(C12:D12)</f>
        <v>70</v>
      </c>
      <c r="C12" s="973">
        <v>22</v>
      </c>
      <c r="D12" s="973">
        <v>48</v>
      </c>
      <c r="E12" s="972">
        <f t="shared" ref="E12" si="5">SUM(F12:G12)</f>
        <v>62</v>
      </c>
      <c r="F12" s="973">
        <v>16</v>
      </c>
      <c r="G12" s="973">
        <v>46</v>
      </c>
      <c r="H12" s="972">
        <f t="shared" ref="H12" si="6">SUM(I12:J12)</f>
        <v>50</v>
      </c>
      <c r="I12" s="973">
        <v>11</v>
      </c>
      <c r="J12" s="973">
        <v>39</v>
      </c>
      <c r="K12" s="972">
        <f t="shared" ref="K12" si="7">SUM(L12:M12)</f>
        <v>46</v>
      </c>
      <c r="L12" s="973">
        <v>16</v>
      </c>
      <c r="M12" s="973">
        <v>30</v>
      </c>
      <c r="N12" s="973" t="s">
        <v>985</v>
      </c>
      <c r="O12" s="973" t="s">
        <v>985</v>
      </c>
      <c r="P12" s="973" t="s">
        <v>985</v>
      </c>
      <c r="Q12" s="979" t="s">
        <v>437</v>
      </c>
    </row>
    <row r="13" spans="1:17" s="194" customFormat="1" ht="38.25" customHeight="1">
      <c r="A13" s="980" t="s">
        <v>66</v>
      </c>
      <c r="B13" s="981">
        <f t="shared" ref="B13:M13" si="8">SUM(B7:B12)</f>
        <v>2347</v>
      </c>
      <c r="C13" s="981">
        <f t="shared" si="8"/>
        <v>600</v>
      </c>
      <c r="D13" s="981">
        <f t="shared" si="8"/>
        <v>1747</v>
      </c>
      <c r="E13" s="981">
        <f t="shared" si="8"/>
        <v>2317</v>
      </c>
      <c r="F13" s="981">
        <f t="shared" si="8"/>
        <v>611</v>
      </c>
      <c r="G13" s="981">
        <f t="shared" si="8"/>
        <v>1706</v>
      </c>
      <c r="H13" s="981">
        <f t="shared" si="8"/>
        <v>2366</v>
      </c>
      <c r="I13" s="981">
        <f t="shared" si="8"/>
        <v>640</v>
      </c>
      <c r="J13" s="981">
        <f t="shared" si="8"/>
        <v>1726</v>
      </c>
      <c r="K13" s="981">
        <f t="shared" si="8"/>
        <v>2133</v>
      </c>
      <c r="L13" s="981">
        <f t="shared" si="8"/>
        <v>529</v>
      </c>
      <c r="M13" s="981">
        <f t="shared" si="8"/>
        <v>1604</v>
      </c>
      <c r="N13" s="981">
        <v>2031</v>
      </c>
      <c r="O13" s="981">
        <v>561</v>
      </c>
      <c r="P13" s="981">
        <v>1470</v>
      </c>
      <c r="Q13" s="982" t="s">
        <v>67</v>
      </c>
    </row>
    <row r="14" spans="1:17">
      <c r="A14" s="2" t="s">
        <v>987</v>
      </c>
      <c r="Q14" s="683" t="s">
        <v>986</v>
      </c>
    </row>
    <row r="17" spans="1:11" ht="30">
      <c r="A17" s="1073" t="s">
        <v>487</v>
      </c>
      <c r="B17" s="296">
        <f>B7/$B$13*100</f>
        <v>29.612270984235195</v>
      </c>
      <c r="E17" s="296"/>
      <c r="K17" s="297"/>
    </row>
    <row r="18" spans="1:11" ht="45">
      <c r="A18" s="1073" t="s">
        <v>486</v>
      </c>
      <c r="B18" s="296">
        <f t="shared" ref="B18:B21" si="9">B8/$B$13*100</f>
        <v>2.7694929697486153</v>
      </c>
      <c r="E18" s="296"/>
      <c r="K18" s="297"/>
    </row>
    <row r="19" spans="1:11" ht="45">
      <c r="A19" s="1073" t="s">
        <v>485</v>
      </c>
      <c r="B19" s="296">
        <f>B9/$B$13*100</f>
        <v>19.982956966340009</v>
      </c>
      <c r="E19" s="296"/>
      <c r="K19" s="297"/>
    </row>
    <row r="20" spans="1:11" ht="30">
      <c r="A20" s="1073" t="s">
        <v>1386</v>
      </c>
      <c r="B20" s="296">
        <f t="shared" si="9"/>
        <v>43.033659991478487</v>
      </c>
      <c r="E20" s="296"/>
      <c r="K20" s="297"/>
    </row>
    <row r="21" spans="1:11" ht="45">
      <c r="A21" s="1073" t="s">
        <v>1385</v>
      </c>
      <c r="B21" s="296">
        <f t="shared" si="9"/>
        <v>1.6190881976991904</v>
      </c>
      <c r="E21" s="296"/>
      <c r="K21" s="297"/>
    </row>
    <row r="22" spans="1:11" ht="30">
      <c r="A22" s="1073" t="s">
        <v>269</v>
      </c>
      <c r="B22" s="296">
        <f>B12/$B$13*100</f>
        <v>2.9825308904985088</v>
      </c>
      <c r="E22" s="296"/>
      <c r="K22" s="297"/>
    </row>
    <row r="23" spans="1:11">
      <c r="B23" s="944">
        <f>SUM(B17:B22)</f>
        <v>100</v>
      </c>
      <c r="E23" s="944"/>
    </row>
    <row r="24" spans="1:11">
      <c r="B24" s="20"/>
      <c r="E24" s="20"/>
    </row>
  </sheetData>
  <mergeCells count="10">
    <mergeCell ref="Q5:Q6"/>
    <mergeCell ref="A1:Q1"/>
    <mergeCell ref="A2:Q2"/>
    <mergeCell ref="A3:Q3"/>
    <mergeCell ref="A5:A6"/>
    <mergeCell ref="N5:P5"/>
    <mergeCell ref="K5:M5"/>
    <mergeCell ref="E5:G5"/>
    <mergeCell ref="H5:J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86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Q186"/>
  <sheetViews>
    <sheetView view="pageBreakPreview" zoomScale="80" zoomScaleNormal="100" zoomScaleSheetLayoutView="80" workbookViewId="0">
      <selection activeCell="I37" sqref="I37"/>
    </sheetView>
  </sheetViews>
  <sheetFormatPr defaultRowHeight="15"/>
  <cols>
    <col min="1" max="1" width="25.7109375" style="102" customWidth="1"/>
    <col min="2" max="2" width="10.5703125" style="104" customWidth="1"/>
    <col min="3" max="12" width="8.7109375" style="102" customWidth="1"/>
    <col min="13" max="13" width="10.7109375" style="104" customWidth="1"/>
    <col min="14" max="14" width="25.7109375" style="102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1.95" customHeight="1">
      <c r="A1" s="1146" t="s">
        <v>699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9.5" customHeight="1">
      <c r="A2" s="1147" t="s">
        <v>700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39" customFormat="1" ht="17.25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s="239" customFormat="1" ht="18" customHeight="1">
      <c r="A4" s="1147" t="s">
        <v>720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ht="15.75">
      <c r="A5" s="664" t="s">
        <v>438</v>
      </c>
      <c r="B5" s="680"/>
      <c r="C5" s="681"/>
      <c r="D5" s="681"/>
      <c r="E5" s="666"/>
      <c r="F5" s="666"/>
      <c r="G5" s="666"/>
      <c r="H5" s="666"/>
      <c r="I5" s="666"/>
      <c r="J5" s="359"/>
      <c r="K5" s="681"/>
      <c r="L5" s="666"/>
      <c r="M5" s="680"/>
      <c r="N5" s="682" t="s">
        <v>439</v>
      </c>
    </row>
    <row r="6" spans="1:14" ht="26.25" customHeight="1" thickBot="1">
      <c r="A6" s="1348" t="s">
        <v>727</v>
      </c>
      <c r="B6" s="1348" t="s">
        <v>678</v>
      </c>
      <c r="C6" s="1280" t="s">
        <v>731</v>
      </c>
      <c r="D6" s="1351" t="s">
        <v>735</v>
      </c>
      <c r="E6" s="1284"/>
      <c r="F6" s="1284"/>
      <c r="G6" s="1284"/>
      <c r="H6" s="1284"/>
      <c r="I6" s="1284"/>
      <c r="J6" s="1284"/>
      <c r="K6" s="1284"/>
      <c r="L6" s="1285"/>
      <c r="M6" s="1282" t="s">
        <v>677</v>
      </c>
      <c r="N6" s="1282" t="s">
        <v>728</v>
      </c>
    </row>
    <row r="7" spans="1:14" ht="40.5" customHeight="1" thickTop="1">
      <c r="A7" s="1349"/>
      <c r="B7" s="1350"/>
      <c r="C7" s="1281"/>
      <c r="D7" s="129" t="s">
        <v>733</v>
      </c>
      <c r="E7" s="144" t="s">
        <v>273</v>
      </c>
      <c r="F7" s="571" t="s">
        <v>222</v>
      </c>
      <c r="G7" s="571" t="s">
        <v>105</v>
      </c>
      <c r="H7" s="571" t="s">
        <v>103</v>
      </c>
      <c r="I7" s="571" t="s">
        <v>101</v>
      </c>
      <c r="J7" s="571" t="s">
        <v>99</v>
      </c>
      <c r="K7" s="571" t="s">
        <v>97</v>
      </c>
      <c r="L7" s="161" t="s">
        <v>743</v>
      </c>
      <c r="M7" s="1283"/>
      <c r="N7" s="1283"/>
    </row>
    <row r="8" spans="1:14" ht="12.75" customHeight="1" thickBot="1">
      <c r="A8" s="1352" t="s">
        <v>553</v>
      </c>
      <c r="B8" s="351" t="s">
        <v>723</v>
      </c>
      <c r="C8" s="450">
        <f t="shared" ref="C8:C22" si="0">SUM(D8:L8)</f>
        <v>20</v>
      </c>
      <c r="D8" s="492">
        <v>0</v>
      </c>
      <c r="E8" s="492">
        <v>17</v>
      </c>
      <c r="F8" s="492">
        <v>1</v>
      </c>
      <c r="G8" s="492">
        <v>0</v>
      </c>
      <c r="H8" s="492">
        <v>1</v>
      </c>
      <c r="I8" s="492">
        <v>0</v>
      </c>
      <c r="J8" s="492">
        <v>1</v>
      </c>
      <c r="K8" s="492">
        <v>0</v>
      </c>
      <c r="L8" s="492">
        <v>0</v>
      </c>
      <c r="M8" s="143" t="s">
        <v>242</v>
      </c>
      <c r="N8" s="1173" t="s">
        <v>915</v>
      </c>
    </row>
    <row r="9" spans="1:14" ht="12.75" customHeight="1" thickTop="1" thickBot="1">
      <c r="A9" s="1353"/>
      <c r="B9" s="352" t="s">
        <v>724</v>
      </c>
      <c r="C9" s="450">
        <f t="shared" si="0"/>
        <v>0</v>
      </c>
      <c r="D9" s="459">
        <v>0</v>
      </c>
      <c r="E9" s="459">
        <v>0</v>
      </c>
      <c r="F9" s="459">
        <v>0</v>
      </c>
      <c r="G9" s="459">
        <v>0</v>
      </c>
      <c r="H9" s="459">
        <v>0</v>
      </c>
      <c r="I9" s="459">
        <v>0</v>
      </c>
      <c r="J9" s="459">
        <v>0</v>
      </c>
      <c r="K9" s="459">
        <v>0</v>
      </c>
      <c r="L9" s="459">
        <v>0</v>
      </c>
      <c r="M9" s="141" t="s">
        <v>719</v>
      </c>
      <c r="N9" s="1168"/>
    </row>
    <row r="10" spans="1:14" s="37" customFormat="1" ht="12.75" customHeight="1" thickTop="1" thickBot="1">
      <c r="A10" s="1354"/>
      <c r="B10" s="352" t="s">
        <v>66</v>
      </c>
      <c r="C10" s="450">
        <f t="shared" si="0"/>
        <v>20</v>
      </c>
      <c r="D10" s="495">
        <f t="shared" ref="D10" si="1">SUM(D8:D9)</f>
        <v>0</v>
      </c>
      <c r="E10" s="495">
        <v>17</v>
      </c>
      <c r="F10" s="495">
        <v>1</v>
      </c>
      <c r="G10" s="495">
        <v>0</v>
      </c>
      <c r="H10" s="495">
        <v>1</v>
      </c>
      <c r="I10" s="495">
        <v>0</v>
      </c>
      <c r="J10" s="495">
        <v>1</v>
      </c>
      <c r="K10" s="495">
        <v>0</v>
      </c>
      <c r="L10" s="495">
        <v>0</v>
      </c>
      <c r="M10" s="141" t="s">
        <v>245</v>
      </c>
      <c r="N10" s="1168"/>
    </row>
    <row r="11" spans="1:14" ht="12.75" customHeight="1" thickTop="1" thickBot="1">
      <c r="A11" s="1355" t="s">
        <v>360</v>
      </c>
      <c r="B11" s="355" t="s">
        <v>723</v>
      </c>
      <c r="C11" s="550">
        <f t="shared" si="0"/>
        <v>8</v>
      </c>
      <c r="D11" s="494">
        <v>0</v>
      </c>
      <c r="E11" s="494">
        <v>6</v>
      </c>
      <c r="F11" s="494">
        <v>0</v>
      </c>
      <c r="G11" s="494">
        <v>0</v>
      </c>
      <c r="H11" s="494">
        <v>0</v>
      </c>
      <c r="I11" s="494">
        <v>0</v>
      </c>
      <c r="J11" s="494">
        <v>1</v>
      </c>
      <c r="K11" s="494">
        <v>1</v>
      </c>
      <c r="L11" s="494">
        <v>0</v>
      </c>
      <c r="M11" s="347" t="s">
        <v>242</v>
      </c>
      <c r="N11" s="1175" t="s">
        <v>361</v>
      </c>
    </row>
    <row r="12" spans="1:14" ht="12.75" customHeight="1" thickTop="1" thickBot="1">
      <c r="A12" s="1356"/>
      <c r="B12" s="356" t="s">
        <v>724</v>
      </c>
      <c r="C12" s="550">
        <f t="shared" si="0"/>
        <v>3</v>
      </c>
      <c r="D12" s="494">
        <v>0</v>
      </c>
      <c r="E12" s="494">
        <v>3</v>
      </c>
      <c r="F12" s="494">
        <v>0</v>
      </c>
      <c r="G12" s="494">
        <v>0</v>
      </c>
      <c r="H12" s="494">
        <v>0</v>
      </c>
      <c r="I12" s="494">
        <v>0</v>
      </c>
      <c r="J12" s="494">
        <v>0</v>
      </c>
      <c r="K12" s="494">
        <v>0</v>
      </c>
      <c r="L12" s="494">
        <v>0</v>
      </c>
      <c r="M12" s="142" t="s">
        <v>719</v>
      </c>
      <c r="N12" s="1175"/>
    </row>
    <row r="13" spans="1:14" s="37" customFormat="1" ht="12.75" customHeight="1" thickTop="1" thickBot="1">
      <c r="A13" s="1357"/>
      <c r="B13" s="356" t="s">
        <v>66</v>
      </c>
      <c r="C13" s="550">
        <f t="shared" si="0"/>
        <v>11</v>
      </c>
      <c r="D13" s="493">
        <v>0</v>
      </c>
      <c r="E13" s="493">
        <f t="shared" ref="E13" si="2">SUM(E11:E12)</f>
        <v>9</v>
      </c>
      <c r="F13" s="493">
        <v>0</v>
      </c>
      <c r="G13" s="493">
        <v>0</v>
      </c>
      <c r="H13" s="493">
        <v>0</v>
      </c>
      <c r="I13" s="493">
        <v>0</v>
      </c>
      <c r="J13" s="493">
        <v>1</v>
      </c>
      <c r="K13" s="493">
        <v>1</v>
      </c>
      <c r="L13" s="493">
        <v>0</v>
      </c>
      <c r="M13" s="142" t="s">
        <v>245</v>
      </c>
      <c r="N13" s="1175"/>
    </row>
    <row r="14" spans="1:14" ht="12.75" customHeight="1" thickTop="1" thickBot="1">
      <c r="A14" s="1358" t="s">
        <v>554</v>
      </c>
      <c r="B14" s="357" t="s">
        <v>723</v>
      </c>
      <c r="C14" s="450">
        <f t="shared" si="0"/>
        <v>6</v>
      </c>
      <c r="D14" s="459">
        <v>0</v>
      </c>
      <c r="E14" s="459">
        <v>5</v>
      </c>
      <c r="F14" s="459">
        <v>0</v>
      </c>
      <c r="G14" s="459">
        <v>0</v>
      </c>
      <c r="H14" s="459">
        <v>0</v>
      </c>
      <c r="I14" s="459">
        <v>0</v>
      </c>
      <c r="J14" s="459">
        <v>1</v>
      </c>
      <c r="K14" s="459">
        <v>0</v>
      </c>
      <c r="L14" s="459">
        <v>0</v>
      </c>
      <c r="M14" s="143" t="s">
        <v>242</v>
      </c>
      <c r="N14" s="1168" t="s">
        <v>548</v>
      </c>
    </row>
    <row r="15" spans="1:14" ht="12.75" customHeight="1" thickTop="1" thickBot="1">
      <c r="A15" s="1353"/>
      <c r="B15" s="358" t="s">
        <v>724</v>
      </c>
      <c r="C15" s="450">
        <f t="shared" si="0"/>
        <v>11</v>
      </c>
      <c r="D15" s="459">
        <v>0</v>
      </c>
      <c r="E15" s="459">
        <v>6</v>
      </c>
      <c r="F15" s="459">
        <v>2</v>
      </c>
      <c r="G15" s="459">
        <v>1</v>
      </c>
      <c r="H15" s="459">
        <v>1</v>
      </c>
      <c r="I15" s="459">
        <v>0</v>
      </c>
      <c r="J15" s="459">
        <v>1</v>
      </c>
      <c r="K15" s="459">
        <v>0</v>
      </c>
      <c r="L15" s="459">
        <v>0</v>
      </c>
      <c r="M15" s="141" t="s">
        <v>719</v>
      </c>
      <c r="N15" s="1168"/>
    </row>
    <row r="16" spans="1:14" s="37" customFormat="1" ht="12.75" customHeight="1" thickTop="1" thickBot="1">
      <c r="A16" s="1354"/>
      <c r="B16" s="358" t="s">
        <v>66</v>
      </c>
      <c r="C16" s="450">
        <f t="shared" si="0"/>
        <v>17</v>
      </c>
      <c r="D16" s="495">
        <v>0</v>
      </c>
      <c r="E16" s="495">
        <f t="shared" ref="E16" si="3">SUM(E14:E15)</f>
        <v>11</v>
      </c>
      <c r="F16" s="495">
        <v>2</v>
      </c>
      <c r="G16" s="495">
        <v>1</v>
      </c>
      <c r="H16" s="495">
        <v>1</v>
      </c>
      <c r="I16" s="495">
        <v>0</v>
      </c>
      <c r="J16" s="495">
        <v>2</v>
      </c>
      <c r="K16" s="495">
        <v>0</v>
      </c>
      <c r="L16" s="495">
        <v>0</v>
      </c>
      <c r="M16" s="141" t="s">
        <v>245</v>
      </c>
      <c r="N16" s="1168"/>
    </row>
    <row r="17" spans="1:14" ht="12.75" customHeight="1" thickTop="1" thickBot="1">
      <c r="A17" s="1355" t="s">
        <v>362</v>
      </c>
      <c r="B17" s="355" t="s">
        <v>723</v>
      </c>
      <c r="C17" s="550">
        <f t="shared" si="0"/>
        <v>80</v>
      </c>
      <c r="D17" s="494">
        <v>0</v>
      </c>
      <c r="E17" s="494">
        <v>46</v>
      </c>
      <c r="F17" s="494">
        <v>10</v>
      </c>
      <c r="G17" s="494">
        <v>5</v>
      </c>
      <c r="H17" s="494">
        <v>5</v>
      </c>
      <c r="I17" s="494">
        <v>3</v>
      </c>
      <c r="J17" s="494">
        <v>7</v>
      </c>
      <c r="K17" s="494">
        <v>4</v>
      </c>
      <c r="L17" s="494">
        <v>0</v>
      </c>
      <c r="M17" s="347" t="s">
        <v>242</v>
      </c>
      <c r="N17" s="1175" t="s">
        <v>363</v>
      </c>
    </row>
    <row r="18" spans="1:14" ht="12.75" customHeight="1" thickTop="1" thickBot="1">
      <c r="A18" s="1356"/>
      <c r="B18" s="356" t="s">
        <v>724</v>
      </c>
      <c r="C18" s="550">
        <f t="shared" si="0"/>
        <v>5</v>
      </c>
      <c r="D18" s="494">
        <v>0</v>
      </c>
      <c r="E18" s="494">
        <v>3</v>
      </c>
      <c r="F18" s="494">
        <v>0</v>
      </c>
      <c r="G18" s="494">
        <v>1</v>
      </c>
      <c r="H18" s="494">
        <v>0</v>
      </c>
      <c r="I18" s="494">
        <v>0</v>
      </c>
      <c r="J18" s="494">
        <v>1</v>
      </c>
      <c r="K18" s="494">
        <v>0</v>
      </c>
      <c r="L18" s="494">
        <v>0</v>
      </c>
      <c r="M18" s="142" t="s">
        <v>719</v>
      </c>
      <c r="N18" s="1175"/>
    </row>
    <row r="19" spans="1:14" s="37" customFormat="1" ht="12.75" customHeight="1" thickTop="1" thickBot="1">
      <c r="A19" s="1357"/>
      <c r="B19" s="356" t="s">
        <v>66</v>
      </c>
      <c r="C19" s="550">
        <f t="shared" si="0"/>
        <v>85</v>
      </c>
      <c r="D19" s="493">
        <v>0</v>
      </c>
      <c r="E19" s="493">
        <f t="shared" ref="E19:F19" si="4">SUM(E17:E18)</f>
        <v>49</v>
      </c>
      <c r="F19" s="493">
        <f t="shared" si="4"/>
        <v>10</v>
      </c>
      <c r="G19" s="493">
        <v>6</v>
      </c>
      <c r="H19" s="493">
        <v>5</v>
      </c>
      <c r="I19" s="493">
        <v>3</v>
      </c>
      <c r="J19" s="493">
        <v>8</v>
      </c>
      <c r="K19" s="493">
        <v>4</v>
      </c>
      <c r="L19" s="493">
        <v>0</v>
      </c>
      <c r="M19" s="142" t="s">
        <v>245</v>
      </c>
      <c r="N19" s="1175"/>
    </row>
    <row r="20" spans="1:14" ht="12.75" customHeight="1" thickTop="1" thickBot="1">
      <c r="A20" s="1358" t="s">
        <v>555</v>
      </c>
      <c r="B20" s="357" t="s">
        <v>723</v>
      </c>
      <c r="C20" s="450">
        <f t="shared" si="0"/>
        <v>20</v>
      </c>
      <c r="D20" s="459">
        <v>0</v>
      </c>
      <c r="E20" s="459">
        <v>14</v>
      </c>
      <c r="F20" s="459">
        <v>1</v>
      </c>
      <c r="G20" s="459">
        <v>1</v>
      </c>
      <c r="H20" s="459">
        <v>1</v>
      </c>
      <c r="I20" s="459">
        <v>1</v>
      </c>
      <c r="J20" s="459">
        <v>1</v>
      </c>
      <c r="K20" s="459">
        <v>1</v>
      </c>
      <c r="L20" s="459">
        <v>0</v>
      </c>
      <c r="M20" s="143" t="s">
        <v>242</v>
      </c>
      <c r="N20" s="1168" t="s">
        <v>549</v>
      </c>
    </row>
    <row r="21" spans="1:14" ht="12.75" customHeight="1" thickTop="1" thickBot="1">
      <c r="A21" s="1353"/>
      <c r="B21" s="358" t="s">
        <v>724</v>
      </c>
      <c r="C21" s="450">
        <f t="shared" si="0"/>
        <v>0</v>
      </c>
      <c r="D21" s="459">
        <v>0</v>
      </c>
      <c r="E21" s="459">
        <v>0</v>
      </c>
      <c r="F21" s="459">
        <v>0</v>
      </c>
      <c r="G21" s="459">
        <v>0</v>
      </c>
      <c r="H21" s="459">
        <v>0</v>
      </c>
      <c r="I21" s="459">
        <v>0</v>
      </c>
      <c r="J21" s="459">
        <v>0</v>
      </c>
      <c r="K21" s="459">
        <v>0</v>
      </c>
      <c r="L21" s="459">
        <v>0</v>
      </c>
      <c r="M21" s="141" t="s">
        <v>719</v>
      </c>
      <c r="N21" s="1168"/>
    </row>
    <row r="22" spans="1:14" s="37" customFormat="1" ht="12.75" customHeight="1" thickTop="1" thickBot="1">
      <c r="A22" s="1354"/>
      <c r="B22" s="358" t="s">
        <v>66</v>
      </c>
      <c r="C22" s="450">
        <f t="shared" si="0"/>
        <v>20</v>
      </c>
      <c r="D22" s="495">
        <v>0</v>
      </c>
      <c r="E22" s="495">
        <f t="shared" ref="E22:F22" si="5">SUM(E20:E21)</f>
        <v>14</v>
      </c>
      <c r="F22" s="495">
        <f t="shared" si="5"/>
        <v>1</v>
      </c>
      <c r="G22" s="495">
        <v>1</v>
      </c>
      <c r="H22" s="495">
        <v>1</v>
      </c>
      <c r="I22" s="495">
        <v>1</v>
      </c>
      <c r="J22" s="495">
        <v>1</v>
      </c>
      <c r="K22" s="495">
        <v>1</v>
      </c>
      <c r="L22" s="495">
        <v>0</v>
      </c>
      <c r="M22" s="141" t="s">
        <v>245</v>
      </c>
      <c r="N22" s="1168"/>
    </row>
    <row r="23" spans="1:14" s="37" customFormat="1" ht="12.75" customHeight="1" thickTop="1" thickBot="1">
      <c r="A23" s="1384" t="s">
        <v>726</v>
      </c>
      <c r="B23" s="345" t="s">
        <v>723</v>
      </c>
      <c r="C23" s="550">
        <v>0</v>
      </c>
      <c r="D23" s="556">
        <v>0</v>
      </c>
      <c r="E23" s="556">
        <v>0</v>
      </c>
      <c r="F23" s="556">
        <v>0</v>
      </c>
      <c r="G23" s="556">
        <v>0</v>
      </c>
      <c r="H23" s="556">
        <v>0</v>
      </c>
      <c r="I23" s="556">
        <v>0</v>
      </c>
      <c r="J23" s="556">
        <v>0</v>
      </c>
      <c r="K23" s="556">
        <v>0</v>
      </c>
      <c r="L23" s="556">
        <v>0</v>
      </c>
      <c r="M23" s="769" t="s">
        <v>242</v>
      </c>
      <c r="N23" s="1381" t="s">
        <v>725</v>
      </c>
    </row>
    <row r="24" spans="1:14" s="37" customFormat="1" ht="12.75" customHeight="1" thickTop="1" thickBot="1">
      <c r="A24" s="1385"/>
      <c r="B24" s="345" t="s">
        <v>724</v>
      </c>
      <c r="C24" s="550">
        <v>0</v>
      </c>
      <c r="D24" s="556">
        <v>0</v>
      </c>
      <c r="E24" s="556">
        <v>0</v>
      </c>
      <c r="F24" s="556">
        <v>0</v>
      </c>
      <c r="G24" s="556">
        <v>0</v>
      </c>
      <c r="H24" s="556">
        <v>0</v>
      </c>
      <c r="I24" s="556">
        <v>0</v>
      </c>
      <c r="J24" s="556">
        <v>0</v>
      </c>
      <c r="K24" s="556">
        <v>0</v>
      </c>
      <c r="L24" s="556">
        <v>0</v>
      </c>
      <c r="M24" s="769" t="s">
        <v>719</v>
      </c>
      <c r="N24" s="1382"/>
    </row>
    <row r="25" spans="1:14" s="37" customFormat="1" ht="12.75" customHeight="1" thickTop="1" thickBot="1">
      <c r="A25" s="1386"/>
      <c r="B25" s="345" t="s">
        <v>66</v>
      </c>
      <c r="C25" s="550">
        <v>0</v>
      </c>
      <c r="D25" s="556">
        <v>0</v>
      </c>
      <c r="E25" s="556">
        <v>0</v>
      </c>
      <c r="F25" s="556">
        <v>0</v>
      </c>
      <c r="G25" s="556"/>
      <c r="H25" s="556">
        <v>0</v>
      </c>
      <c r="I25" s="556">
        <v>0</v>
      </c>
      <c r="J25" s="556">
        <v>0</v>
      </c>
      <c r="K25" s="556">
        <v>0</v>
      </c>
      <c r="L25" s="556">
        <v>0</v>
      </c>
      <c r="M25" s="769" t="s">
        <v>245</v>
      </c>
      <c r="N25" s="1383"/>
    </row>
    <row r="26" spans="1:14" s="37" customFormat="1" ht="12.75" customHeight="1" thickTop="1" thickBot="1">
      <c r="A26" s="1387" t="s">
        <v>556</v>
      </c>
      <c r="B26" s="315" t="s">
        <v>723</v>
      </c>
      <c r="C26" s="450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491">
        <v>0</v>
      </c>
      <c r="J26" s="491">
        <v>0</v>
      </c>
      <c r="K26" s="491">
        <v>0</v>
      </c>
      <c r="L26" s="491">
        <v>0</v>
      </c>
      <c r="M26" s="143" t="s">
        <v>242</v>
      </c>
      <c r="N26" s="1168" t="s">
        <v>550</v>
      </c>
    </row>
    <row r="27" spans="1:14" s="37" customFormat="1" ht="12.75" customHeight="1" thickTop="1" thickBot="1">
      <c r="A27" s="1388"/>
      <c r="B27" s="341" t="s">
        <v>724</v>
      </c>
      <c r="C27" s="450">
        <v>0</v>
      </c>
      <c r="D27" s="491">
        <v>0</v>
      </c>
      <c r="E27" s="491">
        <v>0</v>
      </c>
      <c r="F27" s="491">
        <v>0</v>
      </c>
      <c r="G27" s="491">
        <v>0</v>
      </c>
      <c r="H27" s="491">
        <v>0</v>
      </c>
      <c r="I27" s="491">
        <v>0</v>
      </c>
      <c r="J27" s="491">
        <v>0</v>
      </c>
      <c r="K27" s="491">
        <v>0</v>
      </c>
      <c r="L27" s="491">
        <v>0</v>
      </c>
      <c r="M27" s="141" t="s">
        <v>719</v>
      </c>
      <c r="N27" s="1168"/>
    </row>
    <row r="28" spans="1:14" s="37" customFormat="1" ht="12.75" customHeight="1" thickTop="1" thickBot="1">
      <c r="A28" s="1389"/>
      <c r="B28" s="341" t="s">
        <v>66</v>
      </c>
      <c r="C28" s="450">
        <v>0</v>
      </c>
      <c r="D28" s="491">
        <v>0</v>
      </c>
      <c r="E28" s="491">
        <v>0</v>
      </c>
      <c r="F28" s="491">
        <v>0</v>
      </c>
      <c r="G28" s="491">
        <v>0</v>
      </c>
      <c r="H28" s="491">
        <v>0</v>
      </c>
      <c r="I28" s="491">
        <v>0</v>
      </c>
      <c r="J28" s="491">
        <v>0</v>
      </c>
      <c r="K28" s="491">
        <v>0</v>
      </c>
      <c r="L28" s="491">
        <v>0</v>
      </c>
      <c r="M28" s="141" t="s">
        <v>245</v>
      </c>
      <c r="N28" s="1168"/>
    </row>
    <row r="29" spans="1:14" ht="12.75" customHeight="1" thickTop="1" thickBot="1">
      <c r="A29" s="1376" t="s">
        <v>564</v>
      </c>
      <c r="B29" s="354" t="s">
        <v>723</v>
      </c>
      <c r="C29" s="454">
        <f>SUM(D29:L29)</f>
        <v>1</v>
      </c>
      <c r="D29" s="493">
        <v>0</v>
      </c>
      <c r="E29" s="493">
        <v>1</v>
      </c>
      <c r="F29" s="493">
        <v>0</v>
      </c>
      <c r="G29" s="493">
        <v>0</v>
      </c>
      <c r="H29" s="493">
        <v>0</v>
      </c>
      <c r="I29" s="493">
        <v>0</v>
      </c>
      <c r="J29" s="493">
        <v>0</v>
      </c>
      <c r="K29" s="493">
        <v>0</v>
      </c>
      <c r="L29" s="493">
        <v>0</v>
      </c>
      <c r="M29" s="797" t="s">
        <v>242</v>
      </c>
      <c r="N29" s="1269" t="s">
        <v>560</v>
      </c>
    </row>
    <row r="30" spans="1:14" ht="12.75" customHeight="1" thickTop="1" thickBot="1">
      <c r="A30" s="1377"/>
      <c r="B30" s="354" t="s">
        <v>724</v>
      </c>
      <c r="C30" s="454">
        <f>SUM(D30:L30)</f>
        <v>0</v>
      </c>
      <c r="D30" s="493">
        <v>0</v>
      </c>
      <c r="E30" s="493">
        <v>0</v>
      </c>
      <c r="F30" s="493">
        <v>0</v>
      </c>
      <c r="G30" s="493">
        <v>0</v>
      </c>
      <c r="H30" s="493">
        <v>0</v>
      </c>
      <c r="I30" s="493">
        <v>0</v>
      </c>
      <c r="J30" s="493">
        <v>0</v>
      </c>
      <c r="K30" s="493">
        <v>0</v>
      </c>
      <c r="L30" s="493">
        <v>0</v>
      </c>
      <c r="M30" s="796" t="s">
        <v>719</v>
      </c>
      <c r="N30" s="1269"/>
    </row>
    <row r="31" spans="1:14" s="37" customFormat="1" ht="12.75" customHeight="1" thickTop="1" thickBot="1">
      <c r="A31" s="1377"/>
      <c r="B31" s="354" t="s">
        <v>66</v>
      </c>
      <c r="C31" s="454">
        <v>1</v>
      </c>
      <c r="D31" s="493">
        <v>0</v>
      </c>
      <c r="E31" s="493">
        <v>1</v>
      </c>
      <c r="F31" s="493">
        <v>0</v>
      </c>
      <c r="G31" s="493">
        <v>0</v>
      </c>
      <c r="H31" s="493">
        <v>0</v>
      </c>
      <c r="I31" s="493">
        <v>0</v>
      </c>
      <c r="J31" s="493">
        <v>0</v>
      </c>
      <c r="K31" s="493">
        <v>0</v>
      </c>
      <c r="L31" s="493">
        <v>0</v>
      </c>
      <c r="M31" s="796" t="s">
        <v>245</v>
      </c>
      <c r="N31" s="1293"/>
    </row>
    <row r="32" spans="1:14" s="37" customFormat="1" ht="12.75" customHeight="1" thickTop="1" thickBot="1">
      <c r="A32" s="1390" t="s">
        <v>562</v>
      </c>
      <c r="B32" s="341" t="s">
        <v>723</v>
      </c>
      <c r="C32" s="452">
        <v>0</v>
      </c>
      <c r="D32" s="495">
        <v>0</v>
      </c>
      <c r="E32" s="495">
        <v>0</v>
      </c>
      <c r="F32" s="495">
        <v>0</v>
      </c>
      <c r="G32" s="495">
        <v>0</v>
      </c>
      <c r="H32" s="495">
        <v>0</v>
      </c>
      <c r="I32" s="495">
        <v>0</v>
      </c>
      <c r="J32" s="495">
        <v>0</v>
      </c>
      <c r="K32" s="495">
        <v>0</v>
      </c>
      <c r="L32" s="495">
        <v>0</v>
      </c>
      <c r="M32" s="795" t="s">
        <v>242</v>
      </c>
      <c r="N32" s="1168" t="s">
        <v>551</v>
      </c>
    </row>
    <row r="33" spans="1:17" s="37" customFormat="1" ht="12.75" customHeight="1" thickTop="1" thickBot="1">
      <c r="A33" s="1391"/>
      <c r="B33" s="311" t="s">
        <v>724</v>
      </c>
      <c r="C33" s="793">
        <v>0</v>
      </c>
      <c r="D33" s="794">
        <v>0</v>
      </c>
      <c r="E33" s="794">
        <v>0</v>
      </c>
      <c r="F33" s="794">
        <v>0</v>
      </c>
      <c r="G33" s="794">
        <v>0</v>
      </c>
      <c r="H33" s="794">
        <v>0</v>
      </c>
      <c r="I33" s="794">
        <v>0</v>
      </c>
      <c r="J33" s="794">
        <v>0</v>
      </c>
      <c r="K33" s="794">
        <v>0</v>
      </c>
      <c r="L33" s="794">
        <v>0</v>
      </c>
      <c r="M33" s="141" t="s">
        <v>719</v>
      </c>
      <c r="N33" s="1168"/>
    </row>
    <row r="34" spans="1:17" s="37" customFormat="1" ht="12.75" customHeight="1" thickTop="1" thickBot="1">
      <c r="A34" s="1391"/>
      <c r="B34" s="341" t="s">
        <v>66</v>
      </c>
      <c r="C34" s="793">
        <v>0</v>
      </c>
      <c r="D34" s="794">
        <v>0</v>
      </c>
      <c r="E34" s="794">
        <v>0</v>
      </c>
      <c r="F34" s="794">
        <v>0</v>
      </c>
      <c r="G34" s="794">
        <v>0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141" t="s">
        <v>245</v>
      </c>
      <c r="N34" s="1168"/>
    </row>
    <row r="35" spans="1:17" ht="12.75" customHeight="1" thickTop="1" thickBot="1">
      <c r="A35" s="1378" t="s">
        <v>918</v>
      </c>
      <c r="B35" s="353" t="s">
        <v>723</v>
      </c>
      <c r="C35" s="550">
        <f>SUM(D35:L35)</f>
        <v>15</v>
      </c>
      <c r="D35" s="556">
        <v>0</v>
      </c>
      <c r="E35" s="556">
        <v>4</v>
      </c>
      <c r="F35" s="556">
        <v>0</v>
      </c>
      <c r="G35" s="556">
        <v>3</v>
      </c>
      <c r="H35" s="556">
        <v>0</v>
      </c>
      <c r="I35" s="556">
        <v>2</v>
      </c>
      <c r="J35" s="556">
        <v>0</v>
      </c>
      <c r="K35" s="556">
        <v>6</v>
      </c>
      <c r="L35" s="556">
        <v>0</v>
      </c>
      <c r="M35" s="769" t="s">
        <v>242</v>
      </c>
      <c r="N35" s="1175" t="s">
        <v>552</v>
      </c>
    </row>
    <row r="36" spans="1:17" ht="12.75" customHeight="1" thickTop="1" thickBot="1">
      <c r="A36" s="1379"/>
      <c r="B36" s="354" t="s">
        <v>724</v>
      </c>
      <c r="C36" s="550">
        <f>SUM(D36:L36)</f>
        <v>13</v>
      </c>
      <c r="D36" s="556">
        <v>0</v>
      </c>
      <c r="E36" s="556">
        <v>6</v>
      </c>
      <c r="F36" s="556">
        <v>2</v>
      </c>
      <c r="G36" s="556">
        <v>2</v>
      </c>
      <c r="H36" s="556">
        <v>2</v>
      </c>
      <c r="I36" s="556">
        <v>1</v>
      </c>
      <c r="J36" s="556">
        <v>0</v>
      </c>
      <c r="K36" s="556">
        <v>0</v>
      </c>
      <c r="L36" s="556">
        <v>0</v>
      </c>
      <c r="M36" s="142" t="s">
        <v>719</v>
      </c>
      <c r="N36" s="1175"/>
    </row>
    <row r="37" spans="1:17" s="37" customFormat="1" ht="12.75" customHeight="1" thickTop="1">
      <c r="A37" s="1380"/>
      <c r="B37" s="791" t="s">
        <v>66</v>
      </c>
      <c r="C37" s="553">
        <f>SUM(D37:L37)</f>
        <v>28</v>
      </c>
      <c r="D37" s="788">
        <f>D35+D36</f>
        <v>0</v>
      </c>
      <c r="E37" s="788">
        <f t="shared" ref="E37:I37" si="6">E35+E36</f>
        <v>10</v>
      </c>
      <c r="F37" s="788">
        <f t="shared" si="6"/>
        <v>2</v>
      </c>
      <c r="G37" s="788">
        <v>5</v>
      </c>
      <c r="H37" s="788">
        <v>2</v>
      </c>
      <c r="I37" s="788">
        <f t="shared" si="6"/>
        <v>3</v>
      </c>
      <c r="J37" s="788">
        <v>0</v>
      </c>
      <c r="K37" s="788">
        <v>6</v>
      </c>
      <c r="L37" s="788">
        <v>0</v>
      </c>
      <c r="M37" s="768" t="s">
        <v>245</v>
      </c>
      <c r="N37" s="1369"/>
    </row>
    <row r="38" spans="1:17" ht="12.75" customHeight="1" thickBot="1">
      <c r="A38" s="1359" t="s">
        <v>919</v>
      </c>
      <c r="B38" s="351" t="s">
        <v>723</v>
      </c>
      <c r="C38" s="458">
        <f>C35+C32+C29+C26+C23+C20+C17+C14+C11+C8</f>
        <v>150</v>
      </c>
      <c r="D38" s="458">
        <f t="shared" ref="D38:L38" si="7">D35+D32+D29+D26+D23+D20+D17+D14+D11+D8</f>
        <v>0</v>
      </c>
      <c r="E38" s="458">
        <f t="shared" si="7"/>
        <v>93</v>
      </c>
      <c r="F38" s="458">
        <f t="shared" si="7"/>
        <v>12</v>
      </c>
      <c r="G38" s="458">
        <f t="shared" si="7"/>
        <v>9</v>
      </c>
      <c r="H38" s="458">
        <f t="shared" si="7"/>
        <v>7</v>
      </c>
      <c r="I38" s="458">
        <f t="shared" si="7"/>
        <v>6</v>
      </c>
      <c r="J38" s="458">
        <f t="shared" si="7"/>
        <v>11</v>
      </c>
      <c r="K38" s="458">
        <f t="shared" si="7"/>
        <v>12</v>
      </c>
      <c r="L38" s="458">
        <f t="shared" si="7"/>
        <v>0</v>
      </c>
      <c r="M38" s="348" t="s">
        <v>242</v>
      </c>
      <c r="N38" s="1362" t="s">
        <v>736</v>
      </c>
    </row>
    <row r="39" spans="1:17" ht="12.75" customHeight="1" thickTop="1" thickBot="1">
      <c r="A39" s="1360"/>
      <c r="B39" s="352" t="s">
        <v>724</v>
      </c>
      <c r="C39" s="458">
        <f t="shared" ref="C39:L40" si="8">C36+C33+C30+C27+C24+C21+C18+C15+C12+C9</f>
        <v>32</v>
      </c>
      <c r="D39" s="458">
        <f t="shared" si="8"/>
        <v>0</v>
      </c>
      <c r="E39" s="458">
        <f t="shared" si="8"/>
        <v>18</v>
      </c>
      <c r="F39" s="458">
        <f t="shared" si="8"/>
        <v>4</v>
      </c>
      <c r="G39" s="458">
        <f t="shared" si="8"/>
        <v>4</v>
      </c>
      <c r="H39" s="458">
        <f t="shared" si="8"/>
        <v>3</v>
      </c>
      <c r="I39" s="458">
        <f t="shared" si="8"/>
        <v>1</v>
      </c>
      <c r="J39" s="458">
        <f t="shared" si="8"/>
        <v>2</v>
      </c>
      <c r="K39" s="458">
        <f t="shared" si="8"/>
        <v>0</v>
      </c>
      <c r="L39" s="458">
        <f t="shared" si="8"/>
        <v>0</v>
      </c>
      <c r="M39" s="141" t="s">
        <v>719</v>
      </c>
      <c r="N39" s="1363"/>
    </row>
    <row r="40" spans="1:17" s="37" customFormat="1" ht="12.75" customHeight="1" thickTop="1">
      <c r="A40" s="1361"/>
      <c r="B40" s="789" t="s">
        <v>66</v>
      </c>
      <c r="C40" s="460">
        <f t="shared" si="8"/>
        <v>182</v>
      </c>
      <c r="D40" s="460">
        <f t="shared" si="8"/>
        <v>0</v>
      </c>
      <c r="E40" s="460">
        <f t="shared" si="8"/>
        <v>111</v>
      </c>
      <c r="F40" s="460">
        <f t="shared" si="8"/>
        <v>16</v>
      </c>
      <c r="G40" s="460">
        <f t="shared" si="8"/>
        <v>13</v>
      </c>
      <c r="H40" s="460">
        <f t="shared" si="8"/>
        <v>10</v>
      </c>
      <c r="I40" s="460">
        <f t="shared" si="8"/>
        <v>7</v>
      </c>
      <c r="J40" s="460">
        <f t="shared" si="8"/>
        <v>13</v>
      </c>
      <c r="K40" s="460">
        <f t="shared" si="8"/>
        <v>12</v>
      </c>
      <c r="L40" s="460">
        <f t="shared" si="8"/>
        <v>0</v>
      </c>
      <c r="M40" s="349" t="s">
        <v>245</v>
      </c>
      <c r="N40" s="1364"/>
    </row>
    <row r="41" spans="1:17" ht="12.75" customHeight="1" thickBot="1">
      <c r="A41" s="1365" t="s">
        <v>999</v>
      </c>
      <c r="B41" s="792" t="s">
        <v>723</v>
      </c>
      <c r="C41" s="550">
        <f>SUM(D41:L41)</f>
        <v>242</v>
      </c>
      <c r="D41" s="555">
        <v>1</v>
      </c>
      <c r="E41" s="555">
        <v>203</v>
      </c>
      <c r="F41" s="555">
        <v>1</v>
      </c>
      <c r="G41" s="555">
        <v>1</v>
      </c>
      <c r="H41" s="555">
        <v>4</v>
      </c>
      <c r="I41" s="555">
        <v>4</v>
      </c>
      <c r="J41" s="555">
        <v>4</v>
      </c>
      <c r="K41" s="555">
        <v>11</v>
      </c>
      <c r="L41" s="555">
        <v>13</v>
      </c>
      <c r="M41" s="769" t="s">
        <v>242</v>
      </c>
      <c r="N41" s="1368" t="s">
        <v>997</v>
      </c>
    </row>
    <row r="42" spans="1:17" ht="12.75" customHeight="1" thickTop="1" thickBot="1">
      <c r="A42" s="1366"/>
      <c r="B42" s="354" t="s">
        <v>724</v>
      </c>
      <c r="C42" s="550">
        <f>SUM(D42:L42)</f>
        <v>200</v>
      </c>
      <c r="D42" s="494">
        <v>0</v>
      </c>
      <c r="E42" s="494">
        <v>183</v>
      </c>
      <c r="F42" s="494">
        <v>1</v>
      </c>
      <c r="G42" s="494">
        <v>0</v>
      </c>
      <c r="H42" s="494">
        <v>5</v>
      </c>
      <c r="I42" s="494">
        <v>3</v>
      </c>
      <c r="J42" s="494">
        <v>0</v>
      </c>
      <c r="K42" s="494">
        <v>4</v>
      </c>
      <c r="L42" s="494">
        <v>4</v>
      </c>
      <c r="M42" s="142" t="s">
        <v>719</v>
      </c>
      <c r="N42" s="1175"/>
    </row>
    <row r="43" spans="1:17" s="37" customFormat="1" ht="12.75" customHeight="1" thickTop="1">
      <c r="A43" s="1367"/>
      <c r="B43" s="791" t="s">
        <v>66</v>
      </c>
      <c r="C43" s="553">
        <f>SUM(D43:L43)</f>
        <v>442</v>
      </c>
      <c r="D43" s="553">
        <f t="shared" ref="D43:H43" si="9">D41+D42</f>
        <v>1</v>
      </c>
      <c r="E43" s="553">
        <f t="shared" si="9"/>
        <v>386</v>
      </c>
      <c r="F43" s="553">
        <f t="shared" si="9"/>
        <v>2</v>
      </c>
      <c r="G43" s="553">
        <f t="shared" si="9"/>
        <v>1</v>
      </c>
      <c r="H43" s="553">
        <f t="shared" si="9"/>
        <v>9</v>
      </c>
      <c r="I43" s="553">
        <v>7</v>
      </c>
      <c r="J43" s="553">
        <v>4</v>
      </c>
      <c r="K43" s="553">
        <v>15</v>
      </c>
      <c r="L43" s="553">
        <v>17</v>
      </c>
      <c r="M43" s="768" t="s">
        <v>245</v>
      </c>
      <c r="N43" s="1369"/>
    </row>
    <row r="44" spans="1:17" ht="12.75" customHeight="1" thickBot="1">
      <c r="A44" s="1370" t="s">
        <v>730</v>
      </c>
      <c r="B44" s="351" t="s">
        <v>723</v>
      </c>
      <c r="C44" s="458">
        <f>C38+C41</f>
        <v>392</v>
      </c>
      <c r="D44" s="458">
        <f t="shared" ref="D44:L44" si="10">D38+D41</f>
        <v>1</v>
      </c>
      <c r="E44" s="458">
        <f t="shared" si="10"/>
        <v>296</v>
      </c>
      <c r="F44" s="458">
        <f t="shared" si="10"/>
        <v>13</v>
      </c>
      <c r="G44" s="458">
        <f t="shared" si="10"/>
        <v>10</v>
      </c>
      <c r="H44" s="458">
        <f t="shared" si="10"/>
        <v>11</v>
      </c>
      <c r="I44" s="458">
        <f t="shared" si="10"/>
        <v>10</v>
      </c>
      <c r="J44" s="458">
        <f t="shared" si="10"/>
        <v>15</v>
      </c>
      <c r="K44" s="458">
        <f t="shared" si="10"/>
        <v>23</v>
      </c>
      <c r="L44" s="458">
        <f t="shared" si="10"/>
        <v>13</v>
      </c>
      <c r="M44" s="348" t="s">
        <v>242</v>
      </c>
      <c r="N44" s="1373" t="s">
        <v>67</v>
      </c>
    </row>
    <row r="45" spans="1:17" ht="12.75" customHeight="1" thickTop="1" thickBot="1">
      <c r="A45" s="1371"/>
      <c r="B45" s="352" t="s">
        <v>724</v>
      </c>
      <c r="C45" s="458">
        <f t="shared" ref="C45:L45" si="11">C39+C42</f>
        <v>232</v>
      </c>
      <c r="D45" s="458">
        <f t="shared" si="11"/>
        <v>0</v>
      </c>
      <c r="E45" s="458">
        <f t="shared" si="11"/>
        <v>201</v>
      </c>
      <c r="F45" s="458">
        <f t="shared" si="11"/>
        <v>5</v>
      </c>
      <c r="G45" s="458">
        <f t="shared" si="11"/>
        <v>4</v>
      </c>
      <c r="H45" s="458">
        <f t="shared" si="11"/>
        <v>8</v>
      </c>
      <c r="I45" s="458">
        <f t="shared" si="11"/>
        <v>4</v>
      </c>
      <c r="J45" s="458">
        <f t="shared" si="11"/>
        <v>2</v>
      </c>
      <c r="K45" s="458">
        <f t="shared" si="11"/>
        <v>4</v>
      </c>
      <c r="L45" s="458">
        <f t="shared" si="11"/>
        <v>4</v>
      </c>
      <c r="M45" s="141" t="s">
        <v>719</v>
      </c>
      <c r="N45" s="1374"/>
    </row>
    <row r="46" spans="1:17" ht="12.75" customHeight="1" thickTop="1">
      <c r="A46" s="1372"/>
      <c r="B46" s="789" t="s">
        <v>66</v>
      </c>
      <c r="C46" s="790">
        <f t="shared" ref="C46:L46" si="12">C40+C43</f>
        <v>624</v>
      </c>
      <c r="D46" s="790">
        <f t="shared" si="12"/>
        <v>1</v>
      </c>
      <c r="E46" s="790">
        <f t="shared" si="12"/>
        <v>497</v>
      </c>
      <c r="F46" s="790">
        <f t="shared" si="12"/>
        <v>18</v>
      </c>
      <c r="G46" s="790">
        <f t="shared" si="12"/>
        <v>14</v>
      </c>
      <c r="H46" s="790">
        <f t="shared" si="12"/>
        <v>19</v>
      </c>
      <c r="I46" s="790">
        <f t="shared" si="12"/>
        <v>14</v>
      </c>
      <c r="J46" s="790">
        <f t="shared" si="12"/>
        <v>17</v>
      </c>
      <c r="K46" s="790">
        <f t="shared" si="12"/>
        <v>27</v>
      </c>
      <c r="L46" s="790">
        <f t="shared" si="12"/>
        <v>17</v>
      </c>
      <c r="M46" s="349" t="s">
        <v>245</v>
      </c>
      <c r="N46" s="1375"/>
    </row>
    <row r="47" spans="1:17">
      <c r="A47" s="1286" t="s">
        <v>1000</v>
      </c>
      <c r="B47" s="1286"/>
      <c r="C47" s="1286"/>
      <c r="D47" s="1286"/>
      <c r="E47" s="1286"/>
      <c r="F47" s="1286"/>
      <c r="G47" s="1286"/>
      <c r="H47" s="1286"/>
      <c r="I47" s="1286"/>
      <c r="J47" s="1286"/>
      <c r="K47" s="359"/>
      <c r="L47" s="359"/>
      <c r="M47" s="359"/>
      <c r="N47" s="360" t="s">
        <v>998</v>
      </c>
      <c r="O47" s="260"/>
      <c r="P47" s="260"/>
      <c r="Q47" s="260"/>
    </row>
    <row r="48" spans="1:17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</row>
    <row r="49" spans="1:17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</row>
    <row r="50" spans="1:17">
      <c r="B50" s="102"/>
      <c r="M50" s="102"/>
    </row>
    <row r="51" spans="1:17">
      <c r="A51" s="261"/>
      <c r="B51" s="102"/>
      <c r="M51" s="102"/>
    </row>
    <row r="52" spans="1:17">
      <c r="A52" s="261"/>
      <c r="B52" s="102"/>
      <c r="M52" s="102"/>
    </row>
    <row r="53" spans="1:17" s="102" customFormat="1">
      <c r="A53" s="261"/>
      <c r="O53" s="40"/>
      <c r="P53" s="40"/>
      <c r="Q53" s="40"/>
    </row>
    <row r="54" spans="1:17" s="102" customFormat="1">
      <c r="A54" s="33"/>
      <c r="O54" s="40"/>
      <c r="P54" s="40"/>
      <c r="Q54" s="40"/>
    </row>
    <row r="55" spans="1:17" s="102" customFormat="1">
      <c r="A55" s="261"/>
      <c r="O55" s="40"/>
      <c r="P55" s="40"/>
      <c r="Q55" s="40"/>
    </row>
    <row r="56" spans="1:17" s="102" customFormat="1">
      <c r="A56" s="33"/>
      <c r="O56" s="40"/>
      <c r="P56" s="40"/>
      <c r="Q56" s="40"/>
    </row>
    <row r="57" spans="1:17" s="102" customFormat="1">
      <c r="A57" s="33"/>
      <c r="O57" s="40"/>
      <c r="P57" s="40"/>
      <c r="Q57" s="40"/>
    </row>
    <row r="58" spans="1:17" s="102" customFormat="1" ht="15.75" customHeight="1">
      <c r="O58" s="40"/>
      <c r="P58" s="40"/>
      <c r="Q58" s="40"/>
    </row>
    <row r="59" spans="1:17" s="102" customFormat="1">
      <c r="O59" s="40"/>
      <c r="P59" s="40"/>
      <c r="Q59" s="40"/>
    </row>
    <row r="60" spans="1:17" s="102" customFormat="1">
      <c r="O60" s="40"/>
      <c r="P60" s="40"/>
      <c r="Q60" s="40"/>
    </row>
    <row r="61" spans="1:17" s="102" customFormat="1">
      <c r="O61" s="40"/>
      <c r="P61" s="40"/>
      <c r="Q61" s="40"/>
    </row>
    <row r="62" spans="1:17" s="102" customFormat="1">
      <c r="A62" s="40"/>
      <c r="O62" s="40"/>
      <c r="P62" s="40"/>
      <c r="Q62" s="40"/>
    </row>
    <row r="63" spans="1:17" s="102" customFormat="1">
      <c r="O63" s="40"/>
      <c r="P63" s="40"/>
      <c r="Q63" s="40"/>
    </row>
    <row r="64" spans="1:17" s="102" customFormat="1" ht="16.5" customHeight="1">
      <c r="O64" s="40"/>
      <c r="P64" s="40"/>
      <c r="Q64" s="40"/>
    </row>
    <row r="65" spans="15:17" s="102" customFormat="1">
      <c r="O65" s="40"/>
      <c r="P65" s="40"/>
      <c r="Q65" s="40"/>
    </row>
    <row r="66" spans="15:17" s="102" customFormat="1">
      <c r="O66" s="40"/>
      <c r="P66" s="40"/>
      <c r="Q66" s="40"/>
    </row>
    <row r="67" spans="15:17" s="102" customFormat="1">
      <c r="O67" s="40"/>
      <c r="P67" s="40"/>
      <c r="Q67" s="40"/>
    </row>
    <row r="68" spans="15:17" s="102" customFormat="1">
      <c r="O68" s="40"/>
      <c r="P68" s="40"/>
      <c r="Q68" s="40"/>
    </row>
    <row r="69" spans="15:17" s="102" customFormat="1">
      <c r="O69" s="40"/>
      <c r="P69" s="40"/>
      <c r="Q69" s="40"/>
    </row>
    <row r="70" spans="15:17" s="102" customFormat="1" ht="16.5" customHeight="1">
      <c r="O70" s="40"/>
      <c r="P70" s="40"/>
      <c r="Q70" s="40"/>
    </row>
    <row r="71" spans="15:17" s="102" customFormat="1">
      <c r="O71" s="40"/>
      <c r="P71" s="40"/>
      <c r="Q71" s="40"/>
    </row>
    <row r="72" spans="15:17" s="102" customFormat="1">
      <c r="O72" s="40"/>
      <c r="P72" s="40"/>
      <c r="Q72" s="40"/>
    </row>
    <row r="73" spans="15:17" s="102" customFormat="1" ht="16.5" customHeight="1">
      <c r="O73" s="40"/>
      <c r="P73" s="40"/>
      <c r="Q73" s="40"/>
    </row>
    <row r="74" spans="15:17" s="102" customFormat="1">
      <c r="O74" s="40"/>
      <c r="P74" s="40"/>
      <c r="Q74" s="40"/>
    </row>
    <row r="75" spans="15:17" s="102" customFormat="1">
      <c r="O75" s="40"/>
      <c r="P75" s="40"/>
      <c r="Q75" s="40"/>
    </row>
    <row r="76" spans="15:17" s="102" customFormat="1">
      <c r="O76" s="40"/>
      <c r="P76" s="40"/>
      <c r="Q76" s="40"/>
    </row>
    <row r="77" spans="15:17" s="102" customFormat="1">
      <c r="O77" s="40"/>
      <c r="P77" s="40"/>
      <c r="Q77" s="40"/>
    </row>
    <row r="78" spans="15:17" s="102" customFormat="1">
      <c r="O78" s="40"/>
      <c r="P78" s="40"/>
      <c r="Q78" s="40"/>
    </row>
    <row r="79" spans="15:17" s="102" customFormat="1">
      <c r="O79" s="40"/>
      <c r="P79" s="40"/>
      <c r="Q79" s="40"/>
    </row>
    <row r="80" spans="15:17" s="102" customFormat="1">
      <c r="O80" s="40"/>
      <c r="P80" s="40"/>
      <c r="Q80" s="40"/>
    </row>
    <row r="81" spans="15:17" s="102" customFormat="1">
      <c r="O81" s="40"/>
      <c r="P81" s="40"/>
      <c r="Q81" s="40"/>
    </row>
    <row r="82" spans="15:17" s="102" customFormat="1">
      <c r="O82" s="40"/>
      <c r="P82" s="40"/>
      <c r="Q82" s="40"/>
    </row>
    <row r="83" spans="15:17" s="102" customFormat="1">
      <c r="O83" s="40"/>
      <c r="P83" s="40"/>
      <c r="Q83" s="40"/>
    </row>
    <row r="84" spans="15:17" s="102" customFormat="1">
      <c r="O84" s="40"/>
      <c r="P84" s="40"/>
      <c r="Q84" s="40"/>
    </row>
    <row r="85" spans="15:17" s="102" customFormat="1">
      <c r="O85" s="40"/>
      <c r="P85" s="40"/>
      <c r="Q85" s="40"/>
    </row>
    <row r="86" spans="15:17" s="102" customFormat="1">
      <c r="O86" s="40"/>
      <c r="P86" s="40"/>
      <c r="Q86" s="40"/>
    </row>
    <row r="87" spans="15:17" s="102" customFormat="1">
      <c r="O87" s="40"/>
      <c r="P87" s="40"/>
      <c r="Q87" s="40"/>
    </row>
    <row r="88" spans="15:17" s="102" customFormat="1">
      <c r="O88" s="40"/>
      <c r="P88" s="40"/>
      <c r="Q88" s="40"/>
    </row>
    <row r="89" spans="15:17" s="102" customFormat="1">
      <c r="O89" s="40"/>
      <c r="P89" s="40"/>
      <c r="Q89" s="40"/>
    </row>
    <row r="90" spans="15:17" s="102" customFormat="1">
      <c r="O90" s="40"/>
      <c r="P90" s="40"/>
      <c r="Q90" s="40"/>
    </row>
    <row r="91" spans="15:17" s="102" customFormat="1">
      <c r="O91" s="40"/>
      <c r="P91" s="40"/>
      <c r="Q91" s="40"/>
    </row>
    <row r="92" spans="15:17" s="102" customFormat="1">
      <c r="O92" s="40"/>
      <c r="P92" s="40"/>
      <c r="Q92" s="40"/>
    </row>
    <row r="93" spans="15:17" s="102" customFormat="1">
      <c r="O93" s="40"/>
      <c r="P93" s="40"/>
      <c r="Q93" s="40"/>
    </row>
    <row r="94" spans="15:17" s="102" customFormat="1">
      <c r="O94" s="40"/>
      <c r="P94" s="40"/>
      <c r="Q94" s="40"/>
    </row>
    <row r="95" spans="15:17" s="102" customFormat="1">
      <c r="O95" s="40"/>
      <c r="P95" s="40"/>
      <c r="Q95" s="40"/>
    </row>
    <row r="96" spans="15:17" s="102" customFormat="1">
      <c r="O96" s="40"/>
      <c r="P96" s="40"/>
      <c r="Q96" s="40"/>
    </row>
    <row r="97" spans="15:17" s="102" customFormat="1">
      <c r="O97" s="40"/>
      <c r="P97" s="40"/>
      <c r="Q97" s="40"/>
    </row>
    <row r="98" spans="15:17" s="102" customFormat="1">
      <c r="O98" s="40"/>
      <c r="P98" s="40"/>
      <c r="Q98" s="40"/>
    </row>
    <row r="99" spans="15:17" s="102" customFormat="1">
      <c r="O99" s="40"/>
      <c r="P99" s="40"/>
      <c r="Q99" s="40"/>
    </row>
    <row r="100" spans="15:17" s="102" customFormat="1">
      <c r="O100" s="40"/>
      <c r="P100" s="40"/>
      <c r="Q100" s="40"/>
    </row>
    <row r="101" spans="15:17" s="102" customFormat="1">
      <c r="O101" s="40"/>
      <c r="P101" s="40"/>
      <c r="Q101" s="40"/>
    </row>
    <row r="102" spans="15:17" s="102" customFormat="1">
      <c r="O102" s="40"/>
      <c r="P102" s="40"/>
      <c r="Q102" s="40"/>
    </row>
    <row r="103" spans="15:17" s="102" customFormat="1">
      <c r="O103" s="40"/>
      <c r="P103" s="40"/>
      <c r="Q103" s="40"/>
    </row>
    <row r="104" spans="15:17" s="102" customFormat="1">
      <c r="O104" s="40"/>
      <c r="P104" s="40"/>
      <c r="Q104" s="40"/>
    </row>
    <row r="105" spans="15:17" s="102" customFormat="1">
      <c r="O105" s="40"/>
      <c r="P105" s="40"/>
      <c r="Q105" s="40"/>
    </row>
    <row r="106" spans="15:17" s="102" customFormat="1">
      <c r="O106" s="40"/>
      <c r="P106" s="40"/>
      <c r="Q106" s="40"/>
    </row>
    <row r="107" spans="15:17" s="102" customFormat="1">
      <c r="O107" s="40"/>
      <c r="P107" s="40"/>
      <c r="Q107" s="40"/>
    </row>
    <row r="108" spans="15:17" s="102" customFormat="1">
      <c r="O108" s="40"/>
      <c r="P108" s="40"/>
      <c r="Q108" s="40"/>
    </row>
    <row r="109" spans="15:17" s="102" customFormat="1">
      <c r="O109" s="40"/>
      <c r="P109" s="40"/>
      <c r="Q109" s="40"/>
    </row>
    <row r="110" spans="15:17" s="102" customFormat="1">
      <c r="O110" s="40"/>
      <c r="P110" s="40"/>
      <c r="Q110" s="40"/>
    </row>
    <row r="111" spans="15:17" s="102" customFormat="1">
      <c r="O111" s="40"/>
      <c r="P111" s="40"/>
      <c r="Q111" s="40"/>
    </row>
    <row r="112" spans="15:17" s="102" customFormat="1">
      <c r="O112" s="40"/>
      <c r="P112" s="40"/>
      <c r="Q112" s="40"/>
    </row>
    <row r="113" spans="15:17" s="102" customFormat="1">
      <c r="O113" s="40"/>
      <c r="P113" s="40"/>
      <c r="Q113" s="40"/>
    </row>
    <row r="114" spans="15:17" s="102" customFormat="1">
      <c r="O114" s="40"/>
      <c r="P114" s="40"/>
      <c r="Q114" s="40"/>
    </row>
    <row r="115" spans="15:17" s="102" customFormat="1">
      <c r="O115" s="40"/>
      <c r="P115" s="40"/>
      <c r="Q115" s="40"/>
    </row>
    <row r="116" spans="15:17" s="102" customFormat="1">
      <c r="O116" s="40"/>
      <c r="P116" s="40"/>
      <c r="Q116" s="40"/>
    </row>
    <row r="117" spans="15:17" s="102" customFormat="1">
      <c r="O117" s="40"/>
      <c r="P117" s="40"/>
      <c r="Q117" s="40"/>
    </row>
    <row r="118" spans="15:17" s="102" customFormat="1">
      <c r="O118" s="40"/>
      <c r="P118" s="40"/>
      <c r="Q118" s="40"/>
    </row>
    <row r="119" spans="15:17" s="102" customFormat="1">
      <c r="O119" s="40"/>
      <c r="P119" s="40"/>
      <c r="Q119" s="40"/>
    </row>
    <row r="120" spans="15:17" s="102" customFormat="1">
      <c r="O120" s="40"/>
      <c r="P120" s="40"/>
      <c r="Q120" s="40"/>
    </row>
    <row r="121" spans="15:17" s="102" customFormat="1">
      <c r="O121" s="40"/>
      <c r="P121" s="40"/>
      <c r="Q121" s="40"/>
    </row>
    <row r="122" spans="15:17" s="102" customFormat="1">
      <c r="O122" s="40"/>
      <c r="P122" s="40"/>
      <c r="Q122" s="40"/>
    </row>
    <row r="123" spans="15:17" s="102" customFormat="1">
      <c r="O123" s="40"/>
      <c r="P123" s="40"/>
      <c r="Q123" s="40"/>
    </row>
    <row r="124" spans="15:17" s="102" customFormat="1">
      <c r="O124" s="40"/>
      <c r="P124" s="40"/>
      <c r="Q124" s="40"/>
    </row>
    <row r="125" spans="15:17" s="102" customFormat="1">
      <c r="O125" s="40"/>
      <c r="P125" s="40"/>
      <c r="Q125" s="40"/>
    </row>
    <row r="126" spans="15:17" s="102" customFormat="1">
      <c r="O126" s="40"/>
      <c r="P126" s="40"/>
      <c r="Q126" s="40"/>
    </row>
    <row r="127" spans="15:17" s="102" customFormat="1">
      <c r="O127" s="40"/>
      <c r="P127" s="40"/>
      <c r="Q127" s="40"/>
    </row>
    <row r="128" spans="15:17" s="102" customFormat="1">
      <c r="O128" s="40"/>
      <c r="P128" s="40"/>
      <c r="Q128" s="40"/>
    </row>
    <row r="129" spans="15:17" s="102" customFormat="1">
      <c r="O129" s="40"/>
      <c r="P129" s="40"/>
      <c r="Q129" s="40"/>
    </row>
    <row r="130" spans="15:17" s="102" customFormat="1">
      <c r="O130" s="40"/>
      <c r="P130" s="40"/>
      <c r="Q130" s="40"/>
    </row>
    <row r="131" spans="15:17" s="102" customFormat="1">
      <c r="O131" s="40"/>
      <c r="P131" s="40"/>
      <c r="Q131" s="40"/>
    </row>
    <row r="132" spans="15:17" s="102" customFormat="1">
      <c r="O132" s="40"/>
      <c r="P132" s="40"/>
      <c r="Q132" s="40"/>
    </row>
    <row r="133" spans="15:17" s="102" customFormat="1">
      <c r="O133" s="40"/>
      <c r="P133" s="40"/>
      <c r="Q133" s="40"/>
    </row>
    <row r="134" spans="15:17" s="102" customFormat="1">
      <c r="O134" s="40"/>
      <c r="P134" s="40"/>
      <c r="Q134" s="40"/>
    </row>
    <row r="135" spans="15:17" s="102" customFormat="1">
      <c r="O135" s="40"/>
      <c r="P135" s="40"/>
      <c r="Q135" s="40"/>
    </row>
    <row r="136" spans="15:17" s="102" customFormat="1">
      <c r="O136" s="40"/>
      <c r="P136" s="40"/>
      <c r="Q136" s="40"/>
    </row>
    <row r="137" spans="15:17" s="102" customFormat="1">
      <c r="O137" s="40"/>
      <c r="P137" s="40"/>
      <c r="Q137" s="40"/>
    </row>
    <row r="138" spans="15:17" s="102" customFormat="1">
      <c r="O138" s="40"/>
      <c r="P138" s="40"/>
      <c r="Q138" s="40"/>
    </row>
    <row r="139" spans="15:17" s="102" customFormat="1">
      <c r="O139" s="40"/>
      <c r="P139" s="40"/>
      <c r="Q139" s="40"/>
    </row>
    <row r="140" spans="15:17" s="102" customFormat="1">
      <c r="O140" s="40"/>
      <c r="P140" s="40"/>
      <c r="Q140" s="40"/>
    </row>
    <row r="141" spans="15:17" s="102" customFormat="1">
      <c r="O141" s="40"/>
      <c r="P141" s="40"/>
      <c r="Q141" s="40"/>
    </row>
    <row r="142" spans="15:17" s="102" customFormat="1">
      <c r="O142" s="40"/>
      <c r="P142" s="40"/>
      <c r="Q142" s="40"/>
    </row>
    <row r="143" spans="15:17" s="102" customFormat="1">
      <c r="O143" s="40"/>
      <c r="P143" s="40"/>
      <c r="Q143" s="40"/>
    </row>
    <row r="144" spans="15:17" s="102" customFormat="1">
      <c r="O144" s="40"/>
      <c r="P144" s="40"/>
      <c r="Q144" s="40"/>
    </row>
    <row r="145" spans="15:17" s="102" customFormat="1">
      <c r="O145" s="40"/>
      <c r="P145" s="40"/>
      <c r="Q145" s="40"/>
    </row>
    <row r="146" spans="15:17" s="102" customFormat="1">
      <c r="O146" s="40"/>
      <c r="P146" s="40"/>
      <c r="Q146" s="40"/>
    </row>
    <row r="147" spans="15:17" s="102" customFormat="1">
      <c r="O147" s="40"/>
      <c r="P147" s="40"/>
      <c r="Q147" s="40"/>
    </row>
    <row r="148" spans="15:17" s="102" customFormat="1">
      <c r="O148" s="40"/>
      <c r="P148" s="40"/>
      <c r="Q148" s="40"/>
    </row>
    <row r="149" spans="15:17" s="102" customFormat="1">
      <c r="O149" s="40"/>
      <c r="P149" s="40"/>
      <c r="Q149" s="40"/>
    </row>
    <row r="150" spans="15:17" s="102" customFormat="1">
      <c r="O150" s="40"/>
      <c r="P150" s="40"/>
      <c r="Q150" s="40"/>
    </row>
    <row r="151" spans="15:17" s="102" customFormat="1">
      <c r="O151" s="40"/>
      <c r="P151" s="40"/>
      <c r="Q151" s="40"/>
    </row>
    <row r="152" spans="15:17" s="102" customFormat="1">
      <c r="O152" s="40"/>
      <c r="P152" s="40"/>
      <c r="Q152" s="40"/>
    </row>
    <row r="153" spans="15:17" s="102" customFormat="1">
      <c r="O153" s="40"/>
      <c r="P153" s="40"/>
      <c r="Q153" s="40"/>
    </row>
    <row r="154" spans="15:17" s="102" customFormat="1">
      <c r="O154" s="40"/>
      <c r="P154" s="40"/>
      <c r="Q154" s="40"/>
    </row>
    <row r="155" spans="15:17" s="102" customFormat="1">
      <c r="O155" s="40"/>
      <c r="P155" s="40"/>
      <c r="Q155" s="40"/>
    </row>
    <row r="156" spans="15:17" s="102" customFormat="1">
      <c r="O156" s="40"/>
      <c r="P156" s="40"/>
      <c r="Q156" s="40"/>
    </row>
    <row r="157" spans="15:17" s="102" customFormat="1">
      <c r="O157" s="40"/>
      <c r="P157" s="40"/>
      <c r="Q157" s="40"/>
    </row>
    <row r="158" spans="15:17" s="102" customFormat="1">
      <c r="O158" s="40"/>
      <c r="P158" s="40"/>
      <c r="Q158" s="40"/>
    </row>
    <row r="159" spans="15:17" s="102" customFormat="1">
      <c r="O159" s="40"/>
      <c r="P159" s="40"/>
      <c r="Q159" s="40"/>
    </row>
    <row r="160" spans="15:17" s="102" customFormat="1">
      <c r="O160" s="40"/>
      <c r="P160" s="40"/>
      <c r="Q160" s="40"/>
    </row>
    <row r="161" spans="15:17" s="102" customFormat="1">
      <c r="O161" s="40"/>
      <c r="P161" s="40"/>
      <c r="Q161" s="40"/>
    </row>
    <row r="162" spans="15:17" s="102" customFormat="1">
      <c r="O162" s="40"/>
      <c r="P162" s="40"/>
      <c r="Q162" s="40"/>
    </row>
    <row r="163" spans="15:17" s="102" customFormat="1">
      <c r="O163" s="40"/>
      <c r="P163" s="40"/>
      <c r="Q163" s="40"/>
    </row>
    <row r="164" spans="15:17" s="102" customFormat="1">
      <c r="O164" s="40"/>
      <c r="P164" s="40"/>
      <c r="Q164" s="40"/>
    </row>
    <row r="165" spans="15:17" s="102" customFormat="1">
      <c r="O165" s="40"/>
      <c r="P165" s="40"/>
      <c r="Q165" s="40"/>
    </row>
    <row r="166" spans="15:17" s="102" customFormat="1">
      <c r="O166" s="40"/>
      <c r="P166" s="40"/>
      <c r="Q166" s="40"/>
    </row>
    <row r="167" spans="15:17" s="102" customFormat="1">
      <c r="O167" s="40"/>
      <c r="P167" s="40"/>
      <c r="Q167" s="40"/>
    </row>
    <row r="168" spans="15:17" s="102" customFormat="1">
      <c r="O168" s="40"/>
      <c r="P168" s="40"/>
      <c r="Q168" s="40"/>
    </row>
    <row r="169" spans="15:17" s="102" customFormat="1">
      <c r="O169" s="40"/>
      <c r="P169" s="40"/>
      <c r="Q169" s="40"/>
    </row>
    <row r="170" spans="15:17" s="102" customFormat="1">
      <c r="O170" s="40"/>
      <c r="P170" s="40"/>
      <c r="Q170" s="40"/>
    </row>
    <row r="171" spans="15:17" s="102" customFormat="1">
      <c r="O171" s="40"/>
      <c r="P171" s="40"/>
      <c r="Q171" s="40"/>
    </row>
    <row r="172" spans="15:17" s="102" customFormat="1">
      <c r="O172" s="40"/>
      <c r="P172" s="40"/>
      <c r="Q172" s="40"/>
    </row>
    <row r="173" spans="15:17" s="102" customFormat="1">
      <c r="O173" s="40"/>
      <c r="P173" s="40"/>
      <c r="Q173" s="40"/>
    </row>
    <row r="174" spans="15:17" s="102" customFormat="1">
      <c r="O174" s="40"/>
      <c r="P174" s="40"/>
      <c r="Q174" s="40"/>
    </row>
    <row r="175" spans="15:17" s="102" customFormat="1">
      <c r="O175" s="40"/>
      <c r="P175" s="40"/>
      <c r="Q175" s="40"/>
    </row>
    <row r="176" spans="15:17" s="102" customFormat="1">
      <c r="O176" s="40"/>
      <c r="P176" s="40"/>
      <c r="Q176" s="40"/>
    </row>
    <row r="177" spans="15:17" s="102" customFormat="1">
      <c r="O177" s="40"/>
      <c r="P177" s="40"/>
      <c r="Q177" s="40"/>
    </row>
    <row r="178" spans="15:17" s="102" customFormat="1">
      <c r="O178" s="40"/>
      <c r="P178" s="40"/>
      <c r="Q178" s="40"/>
    </row>
    <row r="179" spans="15:17" s="102" customFormat="1">
      <c r="O179" s="40"/>
      <c r="P179" s="40"/>
      <c r="Q179" s="40"/>
    </row>
    <row r="180" spans="15:17" s="102" customFormat="1">
      <c r="O180" s="40"/>
      <c r="P180" s="40"/>
      <c r="Q180" s="40"/>
    </row>
    <row r="181" spans="15:17" s="102" customFormat="1">
      <c r="O181" s="40"/>
      <c r="P181" s="40"/>
      <c r="Q181" s="40"/>
    </row>
    <row r="182" spans="15:17" s="102" customFormat="1">
      <c r="O182" s="40"/>
      <c r="P182" s="40"/>
      <c r="Q182" s="40"/>
    </row>
    <row r="183" spans="15:17" s="102" customFormat="1">
      <c r="O183" s="40"/>
      <c r="P183" s="40"/>
      <c r="Q183" s="40"/>
    </row>
    <row r="184" spans="15:17" s="102" customFormat="1">
      <c r="O184" s="40"/>
      <c r="P184" s="40"/>
      <c r="Q184" s="40"/>
    </row>
    <row r="185" spans="15:17" s="102" customFormat="1">
      <c r="O185" s="40"/>
      <c r="P185" s="40"/>
      <c r="Q185" s="40"/>
    </row>
    <row r="186" spans="15:17" s="102" customFormat="1">
      <c r="O186" s="40"/>
      <c r="P186" s="40"/>
      <c r="Q186" s="40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6:A7"/>
    <mergeCell ref="B6:B7"/>
    <mergeCell ref="C6:C7"/>
    <mergeCell ref="D6:L6"/>
    <mergeCell ref="M6:M7"/>
    <mergeCell ref="N6:N7"/>
    <mergeCell ref="A4:N4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topLeftCell="A19" zoomScale="80" zoomScaleNormal="100" zoomScaleSheetLayoutView="80" workbookViewId="0">
      <selection activeCell="N23" sqref="N23:N25"/>
    </sheetView>
  </sheetViews>
  <sheetFormatPr defaultRowHeight="15"/>
  <cols>
    <col min="1" max="1" width="25.7109375" style="102" customWidth="1"/>
    <col min="2" max="2" width="10.7109375" style="104" customWidth="1"/>
    <col min="3" max="12" width="8.7109375" style="102" customWidth="1"/>
    <col min="13" max="13" width="10.7109375" style="104" customWidth="1"/>
    <col min="14" max="14" width="25.7109375" style="102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>
      <c r="A1" s="1146" t="s">
        <v>699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5.75">
      <c r="A2" s="1147" t="s">
        <v>700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39" customFormat="1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s="239" customFormat="1" ht="15.75">
      <c r="A4" s="1147" t="s">
        <v>721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ht="15.75">
      <c r="A5" s="664" t="s">
        <v>440</v>
      </c>
      <c r="B5" s="680"/>
      <c r="C5" s="681"/>
      <c r="D5" s="681"/>
      <c r="E5" s="666"/>
      <c r="F5" s="666"/>
      <c r="G5" s="666"/>
      <c r="H5" s="666"/>
      <c r="I5" s="666"/>
      <c r="J5" s="359"/>
      <c r="K5" s="681"/>
      <c r="L5" s="666"/>
      <c r="M5" s="680"/>
      <c r="N5" s="682" t="s">
        <v>441</v>
      </c>
    </row>
    <row r="6" spans="1:14" ht="26.25" customHeight="1" thickBot="1">
      <c r="A6" s="1348" t="s">
        <v>727</v>
      </c>
      <c r="B6" s="1348" t="s">
        <v>678</v>
      </c>
      <c r="C6" s="1280" t="s">
        <v>731</v>
      </c>
      <c r="D6" s="1351" t="s">
        <v>734</v>
      </c>
      <c r="E6" s="1284"/>
      <c r="F6" s="1284"/>
      <c r="G6" s="1284"/>
      <c r="H6" s="1284"/>
      <c r="I6" s="1284"/>
      <c r="J6" s="1284"/>
      <c r="K6" s="1284"/>
      <c r="L6" s="1285"/>
      <c r="M6" s="1282" t="s">
        <v>677</v>
      </c>
      <c r="N6" s="1282" t="s">
        <v>728</v>
      </c>
    </row>
    <row r="7" spans="1:14" ht="38.25" customHeight="1" thickTop="1">
      <c r="A7" s="1349"/>
      <c r="B7" s="1350"/>
      <c r="C7" s="1281"/>
      <c r="D7" s="129" t="s">
        <v>733</v>
      </c>
      <c r="E7" s="144" t="s">
        <v>273</v>
      </c>
      <c r="F7" s="571" t="s">
        <v>222</v>
      </c>
      <c r="G7" s="571" t="s">
        <v>105</v>
      </c>
      <c r="H7" s="571" t="s">
        <v>103</v>
      </c>
      <c r="I7" s="571" t="s">
        <v>101</v>
      </c>
      <c r="J7" s="571" t="s">
        <v>99</v>
      </c>
      <c r="K7" s="571" t="s">
        <v>97</v>
      </c>
      <c r="L7" s="161" t="s">
        <v>743</v>
      </c>
      <c r="M7" s="1283"/>
      <c r="N7" s="1283"/>
    </row>
    <row r="8" spans="1:14" ht="13.5" customHeight="1" thickBot="1">
      <c r="A8" s="1392" t="s">
        <v>553</v>
      </c>
      <c r="B8" s="315" t="s">
        <v>723</v>
      </c>
      <c r="C8" s="450">
        <f>SUM(D8:L8)</f>
        <v>32</v>
      </c>
      <c r="D8" s="492"/>
      <c r="E8" s="492">
        <v>23</v>
      </c>
      <c r="F8" s="492">
        <v>2</v>
      </c>
      <c r="G8" s="492">
        <v>4</v>
      </c>
      <c r="H8" s="492">
        <v>1</v>
      </c>
      <c r="I8" s="492">
        <v>2</v>
      </c>
      <c r="J8" s="492">
        <v>0</v>
      </c>
      <c r="K8" s="492">
        <v>0</v>
      </c>
      <c r="L8" s="492">
        <v>0</v>
      </c>
      <c r="M8" s="143" t="s">
        <v>242</v>
      </c>
      <c r="N8" s="1173" t="s">
        <v>915</v>
      </c>
    </row>
    <row r="9" spans="1:14" ht="13.5" customHeight="1" thickTop="1" thickBot="1">
      <c r="A9" s="1393"/>
      <c r="B9" s="341" t="s">
        <v>724</v>
      </c>
      <c r="C9" s="450">
        <f t="shared" ref="C9:C42" si="0">SUM(D9:L9)</f>
        <v>0</v>
      </c>
      <c r="D9" s="459">
        <v>0</v>
      </c>
      <c r="E9" s="459">
        <v>0</v>
      </c>
      <c r="F9" s="459">
        <v>0</v>
      </c>
      <c r="G9" s="459">
        <v>0</v>
      </c>
      <c r="H9" s="459">
        <v>0</v>
      </c>
      <c r="I9" s="459">
        <v>0</v>
      </c>
      <c r="J9" s="459">
        <v>0</v>
      </c>
      <c r="K9" s="459">
        <v>0</v>
      </c>
      <c r="L9" s="459">
        <v>0</v>
      </c>
      <c r="M9" s="141" t="s">
        <v>719</v>
      </c>
      <c r="N9" s="1168"/>
    </row>
    <row r="10" spans="1:14" s="37" customFormat="1" ht="13.5" customHeight="1" thickTop="1" thickBot="1">
      <c r="A10" s="1394"/>
      <c r="B10" s="341" t="s">
        <v>66</v>
      </c>
      <c r="C10" s="450">
        <f t="shared" ref="C10:K10" si="1">SUM(C8:C9)</f>
        <v>32</v>
      </c>
      <c r="D10" s="495">
        <v>0</v>
      </c>
      <c r="E10" s="495">
        <f t="shared" si="1"/>
        <v>23</v>
      </c>
      <c r="F10" s="495">
        <f t="shared" si="1"/>
        <v>2</v>
      </c>
      <c r="G10" s="495">
        <f t="shared" si="1"/>
        <v>4</v>
      </c>
      <c r="H10" s="495">
        <v>1</v>
      </c>
      <c r="I10" s="495">
        <f t="shared" si="1"/>
        <v>2</v>
      </c>
      <c r="J10" s="495">
        <v>0</v>
      </c>
      <c r="K10" s="495">
        <f t="shared" si="1"/>
        <v>0</v>
      </c>
      <c r="L10" s="495">
        <v>0</v>
      </c>
      <c r="M10" s="141" t="s">
        <v>245</v>
      </c>
      <c r="N10" s="1168"/>
    </row>
    <row r="11" spans="1:14" ht="13.5" customHeight="1" thickTop="1" thickBot="1">
      <c r="A11" s="1395" t="s">
        <v>360</v>
      </c>
      <c r="B11" s="317" t="s">
        <v>723</v>
      </c>
      <c r="C11" s="550">
        <f t="shared" si="0"/>
        <v>74</v>
      </c>
      <c r="D11" s="494">
        <v>0</v>
      </c>
      <c r="E11" s="494">
        <v>44</v>
      </c>
      <c r="F11" s="494">
        <v>14</v>
      </c>
      <c r="G11" s="494">
        <v>3</v>
      </c>
      <c r="H11" s="494">
        <v>7</v>
      </c>
      <c r="I11" s="494">
        <v>3</v>
      </c>
      <c r="J11" s="494">
        <v>3</v>
      </c>
      <c r="K11" s="494">
        <v>0</v>
      </c>
      <c r="L11" s="494">
        <v>0</v>
      </c>
      <c r="M11" s="344" t="s">
        <v>242</v>
      </c>
      <c r="N11" s="1175" t="s">
        <v>361</v>
      </c>
    </row>
    <row r="12" spans="1:14" ht="13.5" customHeight="1" thickTop="1" thickBot="1">
      <c r="A12" s="1396"/>
      <c r="B12" s="342" t="s">
        <v>724</v>
      </c>
      <c r="C12" s="550">
        <f t="shared" si="0"/>
        <v>8</v>
      </c>
      <c r="D12" s="494">
        <v>0</v>
      </c>
      <c r="E12" s="494">
        <v>1</v>
      </c>
      <c r="F12" s="494">
        <v>2</v>
      </c>
      <c r="G12" s="494">
        <v>1</v>
      </c>
      <c r="H12" s="494">
        <v>3</v>
      </c>
      <c r="I12" s="494">
        <v>1</v>
      </c>
      <c r="J12" s="494">
        <v>0</v>
      </c>
      <c r="K12" s="494">
        <v>0</v>
      </c>
      <c r="L12" s="494">
        <v>0</v>
      </c>
      <c r="M12" s="142" t="s">
        <v>719</v>
      </c>
      <c r="N12" s="1175"/>
    </row>
    <row r="13" spans="1:14" s="37" customFormat="1" ht="13.5" customHeight="1" thickTop="1" thickBot="1">
      <c r="A13" s="1397"/>
      <c r="B13" s="342" t="s">
        <v>66</v>
      </c>
      <c r="C13" s="550">
        <f t="shared" ref="C13:K13" si="2">SUM(C11:C12)</f>
        <v>82</v>
      </c>
      <c r="D13" s="493">
        <v>0</v>
      </c>
      <c r="E13" s="493">
        <f t="shared" si="2"/>
        <v>45</v>
      </c>
      <c r="F13" s="493">
        <f t="shared" si="2"/>
        <v>16</v>
      </c>
      <c r="G13" s="493">
        <f t="shared" si="2"/>
        <v>4</v>
      </c>
      <c r="H13" s="493">
        <f t="shared" si="2"/>
        <v>10</v>
      </c>
      <c r="I13" s="493">
        <f t="shared" si="2"/>
        <v>4</v>
      </c>
      <c r="J13" s="493">
        <v>3</v>
      </c>
      <c r="K13" s="493">
        <f t="shared" si="2"/>
        <v>0</v>
      </c>
      <c r="L13" s="493">
        <v>0</v>
      </c>
      <c r="M13" s="142" t="s">
        <v>245</v>
      </c>
      <c r="N13" s="1175"/>
    </row>
    <row r="14" spans="1:14" ht="13.5" customHeight="1" thickTop="1" thickBot="1">
      <c r="A14" s="1398" t="s">
        <v>554</v>
      </c>
      <c r="B14" s="315" t="s">
        <v>723</v>
      </c>
      <c r="C14" s="450">
        <f t="shared" si="0"/>
        <v>110</v>
      </c>
      <c r="D14" s="459">
        <v>0</v>
      </c>
      <c r="E14" s="459">
        <v>55</v>
      </c>
      <c r="F14" s="459">
        <v>13</v>
      </c>
      <c r="G14" s="459">
        <v>13</v>
      </c>
      <c r="H14" s="459">
        <v>6</v>
      </c>
      <c r="I14" s="459">
        <v>12</v>
      </c>
      <c r="J14" s="459">
        <v>8</v>
      </c>
      <c r="K14" s="459">
        <v>3</v>
      </c>
      <c r="L14" s="459">
        <v>0</v>
      </c>
      <c r="M14" s="143" t="s">
        <v>242</v>
      </c>
      <c r="N14" s="1168" t="s">
        <v>548</v>
      </c>
    </row>
    <row r="15" spans="1:14" ht="13.5" customHeight="1" thickTop="1" thickBot="1">
      <c r="A15" s="1393"/>
      <c r="B15" s="341" t="s">
        <v>724</v>
      </c>
      <c r="C15" s="450">
        <f t="shared" si="0"/>
        <v>6</v>
      </c>
      <c r="D15" s="459">
        <v>0</v>
      </c>
      <c r="E15" s="459">
        <v>3</v>
      </c>
      <c r="F15" s="459">
        <v>1</v>
      </c>
      <c r="G15" s="459">
        <v>1</v>
      </c>
      <c r="H15" s="459">
        <v>1</v>
      </c>
      <c r="I15" s="459">
        <v>0</v>
      </c>
      <c r="J15" s="459">
        <v>0</v>
      </c>
      <c r="K15" s="459">
        <v>0</v>
      </c>
      <c r="L15" s="459">
        <v>0</v>
      </c>
      <c r="M15" s="141" t="s">
        <v>719</v>
      </c>
      <c r="N15" s="1168"/>
    </row>
    <row r="16" spans="1:14" s="37" customFormat="1" ht="13.5" customHeight="1" thickTop="1" thickBot="1">
      <c r="A16" s="1394"/>
      <c r="B16" s="341" t="s">
        <v>66</v>
      </c>
      <c r="C16" s="450">
        <f t="shared" ref="C16:K16" si="3">SUM(C14:C15)</f>
        <v>116</v>
      </c>
      <c r="D16" s="495">
        <v>0</v>
      </c>
      <c r="E16" s="495">
        <f t="shared" si="3"/>
        <v>58</v>
      </c>
      <c r="F16" s="495">
        <f t="shared" si="3"/>
        <v>14</v>
      </c>
      <c r="G16" s="495">
        <f t="shared" si="3"/>
        <v>14</v>
      </c>
      <c r="H16" s="495">
        <f t="shared" si="3"/>
        <v>7</v>
      </c>
      <c r="I16" s="495">
        <f t="shared" si="3"/>
        <v>12</v>
      </c>
      <c r="J16" s="495">
        <v>8</v>
      </c>
      <c r="K16" s="495">
        <f t="shared" si="3"/>
        <v>3</v>
      </c>
      <c r="L16" s="495">
        <v>0</v>
      </c>
      <c r="M16" s="141" t="s">
        <v>245</v>
      </c>
      <c r="N16" s="1168"/>
    </row>
    <row r="17" spans="1:14" ht="13.5" customHeight="1" thickTop="1" thickBot="1">
      <c r="A17" s="1395" t="s">
        <v>362</v>
      </c>
      <c r="B17" s="317" t="s">
        <v>723</v>
      </c>
      <c r="C17" s="550">
        <f t="shared" si="0"/>
        <v>103</v>
      </c>
      <c r="D17" s="494">
        <v>0</v>
      </c>
      <c r="E17" s="494">
        <v>69</v>
      </c>
      <c r="F17" s="494">
        <v>9</v>
      </c>
      <c r="G17" s="494">
        <v>8</v>
      </c>
      <c r="H17" s="494">
        <v>3</v>
      </c>
      <c r="I17" s="494">
        <v>5</v>
      </c>
      <c r="J17" s="494">
        <v>4</v>
      </c>
      <c r="K17" s="494">
        <v>5</v>
      </c>
      <c r="L17" s="494">
        <v>0</v>
      </c>
      <c r="M17" s="344" t="s">
        <v>242</v>
      </c>
      <c r="N17" s="1175" t="s">
        <v>363</v>
      </c>
    </row>
    <row r="18" spans="1:14" ht="13.5" customHeight="1" thickTop="1" thickBot="1">
      <c r="A18" s="1396"/>
      <c r="B18" s="342" t="s">
        <v>724</v>
      </c>
      <c r="C18" s="550">
        <f t="shared" si="0"/>
        <v>6</v>
      </c>
      <c r="D18" s="494">
        <v>0</v>
      </c>
      <c r="E18" s="494">
        <v>3</v>
      </c>
      <c r="F18" s="494">
        <v>0</v>
      </c>
      <c r="G18" s="494">
        <v>1</v>
      </c>
      <c r="H18" s="494">
        <v>1</v>
      </c>
      <c r="I18" s="494">
        <v>1</v>
      </c>
      <c r="J18" s="494">
        <v>0</v>
      </c>
      <c r="K18" s="494">
        <v>0</v>
      </c>
      <c r="L18" s="494">
        <v>0</v>
      </c>
      <c r="M18" s="142" t="s">
        <v>719</v>
      </c>
      <c r="N18" s="1175"/>
    </row>
    <row r="19" spans="1:14" s="37" customFormat="1" ht="13.5" customHeight="1" thickTop="1" thickBot="1">
      <c r="A19" s="1397"/>
      <c r="B19" s="342" t="s">
        <v>66</v>
      </c>
      <c r="C19" s="550">
        <f t="shared" ref="C19:K19" si="4">SUM(C17:C18)</f>
        <v>109</v>
      </c>
      <c r="D19" s="493">
        <v>0</v>
      </c>
      <c r="E19" s="493">
        <f t="shared" si="4"/>
        <v>72</v>
      </c>
      <c r="F19" s="493">
        <f t="shared" si="4"/>
        <v>9</v>
      </c>
      <c r="G19" s="493">
        <f t="shared" si="4"/>
        <v>9</v>
      </c>
      <c r="H19" s="493">
        <f t="shared" si="4"/>
        <v>4</v>
      </c>
      <c r="I19" s="493">
        <f t="shared" si="4"/>
        <v>6</v>
      </c>
      <c r="J19" s="493">
        <v>4</v>
      </c>
      <c r="K19" s="493">
        <f t="shared" si="4"/>
        <v>5</v>
      </c>
      <c r="L19" s="493">
        <v>0</v>
      </c>
      <c r="M19" s="142" t="s">
        <v>245</v>
      </c>
      <c r="N19" s="1175"/>
    </row>
    <row r="20" spans="1:14" ht="13.5" customHeight="1" thickTop="1" thickBot="1">
      <c r="A20" s="1398" t="s">
        <v>555</v>
      </c>
      <c r="B20" s="315" t="s">
        <v>723</v>
      </c>
      <c r="C20" s="450">
        <f t="shared" si="0"/>
        <v>47</v>
      </c>
      <c r="D20" s="459">
        <v>0</v>
      </c>
      <c r="E20" s="459">
        <v>15</v>
      </c>
      <c r="F20" s="459">
        <v>11</v>
      </c>
      <c r="G20" s="459">
        <v>4</v>
      </c>
      <c r="H20" s="459">
        <v>7</v>
      </c>
      <c r="I20" s="459">
        <v>5</v>
      </c>
      <c r="J20" s="459">
        <v>4</v>
      </c>
      <c r="K20" s="459">
        <v>1</v>
      </c>
      <c r="L20" s="459">
        <v>0</v>
      </c>
      <c r="M20" s="143" t="s">
        <v>242</v>
      </c>
      <c r="N20" s="1168" t="s">
        <v>549</v>
      </c>
    </row>
    <row r="21" spans="1:14" ht="13.5" customHeight="1" thickTop="1" thickBot="1">
      <c r="A21" s="1393"/>
      <c r="B21" s="341" t="s">
        <v>724</v>
      </c>
      <c r="C21" s="450">
        <f t="shared" si="0"/>
        <v>4</v>
      </c>
      <c r="D21" s="459">
        <v>0</v>
      </c>
      <c r="E21" s="459">
        <v>1</v>
      </c>
      <c r="F21" s="459">
        <v>0</v>
      </c>
      <c r="G21" s="459">
        <v>0</v>
      </c>
      <c r="H21" s="459">
        <v>1</v>
      </c>
      <c r="I21" s="459">
        <v>2</v>
      </c>
      <c r="J21" s="459">
        <v>0</v>
      </c>
      <c r="K21" s="459">
        <v>0</v>
      </c>
      <c r="L21" s="459">
        <v>0</v>
      </c>
      <c r="M21" s="141" t="s">
        <v>719</v>
      </c>
      <c r="N21" s="1168"/>
    </row>
    <row r="22" spans="1:14" s="37" customFormat="1" ht="13.5" customHeight="1" thickTop="1" thickBot="1">
      <c r="A22" s="1394"/>
      <c r="B22" s="341" t="s">
        <v>66</v>
      </c>
      <c r="C22" s="450">
        <f t="shared" ref="C22:K22" si="5">SUM(C20:C21)</f>
        <v>51</v>
      </c>
      <c r="D22" s="495">
        <v>0</v>
      </c>
      <c r="E22" s="495">
        <f t="shared" si="5"/>
        <v>16</v>
      </c>
      <c r="F22" s="495">
        <f t="shared" si="5"/>
        <v>11</v>
      </c>
      <c r="G22" s="495">
        <f t="shared" si="5"/>
        <v>4</v>
      </c>
      <c r="H22" s="495">
        <f t="shared" si="5"/>
        <v>8</v>
      </c>
      <c r="I22" s="495">
        <f t="shared" si="5"/>
        <v>7</v>
      </c>
      <c r="J22" s="495">
        <v>4</v>
      </c>
      <c r="K22" s="495">
        <f t="shared" si="5"/>
        <v>1</v>
      </c>
      <c r="L22" s="495">
        <v>0</v>
      </c>
      <c r="M22" s="141" t="s">
        <v>245</v>
      </c>
      <c r="N22" s="1168"/>
    </row>
    <row r="23" spans="1:14" s="37" customFormat="1" ht="13.5" customHeight="1" thickTop="1" thickBot="1">
      <c r="A23" s="1384" t="s">
        <v>726</v>
      </c>
      <c r="B23" s="345" t="s">
        <v>723</v>
      </c>
      <c r="C23" s="550">
        <f t="shared" si="0"/>
        <v>5</v>
      </c>
      <c r="D23" s="493">
        <v>0</v>
      </c>
      <c r="E23" s="493">
        <v>2</v>
      </c>
      <c r="F23" s="493">
        <v>0</v>
      </c>
      <c r="G23" s="493">
        <v>0</v>
      </c>
      <c r="H23" s="493">
        <v>0</v>
      </c>
      <c r="I23" s="493">
        <v>0</v>
      </c>
      <c r="J23" s="493">
        <v>3</v>
      </c>
      <c r="K23" s="493">
        <v>0</v>
      </c>
      <c r="L23" s="493">
        <v>0</v>
      </c>
      <c r="M23" s="344" t="s">
        <v>242</v>
      </c>
      <c r="N23" s="1381" t="s">
        <v>725</v>
      </c>
    </row>
    <row r="24" spans="1:14" s="37" customFormat="1" ht="13.5" customHeight="1" thickTop="1" thickBot="1">
      <c r="A24" s="1385"/>
      <c r="B24" s="345" t="s">
        <v>724</v>
      </c>
      <c r="C24" s="550">
        <f t="shared" si="0"/>
        <v>0</v>
      </c>
      <c r="D24" s="493">
        <v>0</v>
      </c>
      <c r="E24" s="493">
        <v>0</v>
      </c>
      <c r="F24" s="493">
        <v>0</v>
      </c>
      <c r="G24" s="493">
        <v>0</v>
      </c>
      <c r="H24" s="493">
        <v>0</v>
      </c>
      <c r="I24" s="493">
        <v>0</v>
      </c>
      <c r="J24" s="493">
        <v>0</v>
      </c>
      <c r="K24" s="493">
        <v>0</v>
      </c>
      <c r="L24" s="493">
        <v>0</v>
      </c>
      <c r="M24" s="344" t="s">
        <v>719</v>
      </c>
      <c r="N24" s="1382"/>
    </row>
    <row r="25" spans="1:14" s="37" customFormat="1" ht="13.5" customHeight="1" thickTop="1" thickBot="1">
      <c r="A25" s="1386"/>
      <c r="B25" s="345" t="s">
        <v>66</v>
      </c>
      <c r="C25" s="550">
        <f t="shared" ref="C25:K25" si="6">SUM(C23:C24)</f>
        <v>5</v>
      </c>
      <c r="D25" s="493">
        <v>0</v>
      </c>
      <c r="E25" s="493">
        <f t="shared" si="6"/>
        <v>2</v>
      </c>
      <c r="F25" s="493">
        <f t="shared" si="6"/>
        <v>0</v>
      </c>
      <c r="G25" s="493">
        <f t="shared" si="6"/>
        <v>0</v>
      </c>
      <c r="H25" s="493">
        <f t="shared" si="6"/>
        <v>0</v>
      </c>
      <c r="I25" s="493">
        <f t="shared" si="6"/>
        <v>0</v>
      </c>
      <c r="J25" s="493">
        <v>3</v>
      </c>
      <c r="K25" s="493">
        <f t="shared" si="6"/>
        <v>0</v>
      </c>
      <c r="L25" s="493">
        <v>0</v>
      </c>
      <c r="M25" s="344" t="s">
        <v>245</v>
      </c>
      <c r="N25" s="1383"/>
    </row>
    <row r="26" spans="1:14" ht="13.5" customHeight="1" thickTop="1" thickBot="1">
      <c r="A26" s="1387" t="s">
        <v>556</v>
      </c>
      <c r="B26" s="315" t="s">
        <v>723</v>
      </c>
      <c r="C26" s="450">
        <f t="shared" si="0"/>
        <v>146</v>
      </c>
      <c r="D26" s="459">
        <v>0</v>
      </c>
      <c r="E26" s="459">
        <v>38</v>
      </c>
      <c r="F26" s="459">
        <v>25</v>
      </c>
      <c r="G26" s="459">
        <v>23</v>
      </c>
      <c r="H26" s="459">
        <v>21</v>
      </c>
      <c r="I26" s="459">
        <v>22</v>
      </c>
      <c r="J26" s="459">
        <v>12</v>
      </c>
      <c r="K26" s="459">
        <v>5</v>
      </c>
      <c r="L26" s="459">
        <v>0</v>
      </c>
      <c r="M26" s="143" t="s">
        <v>242</v>
      </c>
      <c r="N26" s="1168" t="s">
        <v>550</v>
      </c>
    </row>
    <row r="27" spans="1:14" ht="13.5" customHeight="1" thickTop="1" thickBot="1">
      <c r="A27" s="1388"/>
      <c r="B27" s="341" t="s">
        <v>724</v>
      </c>
      <c r="C27" s="450">
        <f t="shared" si="0"/>
        <v>0</v>
      </c>
      <c r="D27" s="459">
        <v>0</v>
      </c>
      <c r="E27" s="459">
        <v>0</v>
      </c>
      <c r="F27" s="459">
        <v>0</v>
      </c>
      <c r="G27" s="459">
        <v>0</v>
      </c>
      <c r="H27" s="459">
        <v>0</v>
      </c>
      <c r="I27" s="459">
        <v>0</v>
      </c>
      <c r="J27" s="459">
        <v>0</v>
      </c>
      <c r="K27" s="459">
        <v>0</v>
      </c>
      <c r="L27" s="459">
        <v>0</v>
      </c>
      <c r="M27" s="141" t="s">
        <v>719</v>
      </c>
      <c r="N27" s="1168"/>
    </row>
    <row r="28" spans="1:14" s="37" customFormat="1" ht="13.5" customHeight="1" thickTop="1" thickBot="1">
      <c r="A28" s="1389"/>
      <c r="B28" s="341" t="s">
        <v>66</v>
      </c>
      <c r="C28" s="450">
        <f t="shared" ref="C28:K28" si="7">SUM(C26:C27)</f>
        <v>146</v>
      </c>
      <c r="D28" s="495">
        <v>0</v>
      </c>
      <c r="E28" s="495">
        <f t="shared" si="7"/>
        <v>38</v>
      </c>
      <c r="F28" s="495">
        <f t="shared" si="7"/>
        <v>25</v>
      </c>
      <c r="G28" s="495">
        <f t="shared" si="7"/>
        <v>23</v>
      </c>
      <c r="H28" s="495">
        <f t="shared" si="7"/>
        <v>21</v>
      </c>
      <c r="I28" s="495">
        <f t="shared" si="7"/>
        <v>22</v>
      </c>
      <c r="J28" s="495">
        <v>12</v>
      </c>
      <c r="K28" s="495">
        <f t="shared" si="7"/>
        <v>5</v>
      </c>
      <c r="L28" s="495">
        <v>0</v>
      </c>
      <c r="M28" s="141" t="s">
        <v>245</v>
      </c>
      <c r="N28" s="1168"/>
    </row>
    <row r="29" spans="1:14" ht="13.5" customHeight="1" thickTop="1" thickBot="1">
      <c r="A29" s="1395" t="s">
        <v>564</v>
      </c>
      <c r="B29" s="317" t="s">
        <v>723</v>
      </c>
      <c r="C29" s="550">
        <f t="shared" si="0"/>
        <v>110</v>
      </c>
      <c r="D29" s="551">
        <v>0</v>
      </c>
      <c r="E29" s="551">
        <v>60</v>
      </c>
      <c r="F29" s="551">
        <v>14</v>
      </c>
      <c r="G29" s="551">
        <v>6</v>
      </c>
      <c r="H29" s="551">
        <v>16</v>
      </c>
      <c r="I29" s="551">
        <v>8</v>
      </c>
      <c r="J29" s="551">
        <v>5</v>
      </c>
      <c r="K29" s="551">
        <v>1</v>
      </c>
      <c r="L29" s="551">
        <v>0</v>
      </c>
      <c r="M29" s="344" t="s">
        <v>242</v>
      </c>
      <c r="N29" s="1269" t="s">
        <v>560</v>
      </c>
    </row>
    <row r="30" spans="1:14" ht="13.5" customHeight="1" thickTop="1" thickBot="1">
      <c r="A30" s="1396"/>
      <c r="B30" s="342" t="s">
        <v>724</v>
      </c>
      <c r="C30" s="550">
        <f t="shared" si="0"/>
        <v>0</v>
      </c>
      <c r="D30" s="551">
        <v>0</v>
      </c>
      <c r="E30" s="551">
        <v>0</v>
      </c>
      <c r="F30" s="551">
        <v>0</v>
      </c>
      <c r="G30" s="551">
        <v>0</v>
      </c>
      <c r="H30" s="551">
        <v>0</v>
      </c>
      <c r="I30" s="551">
        <v>0</v>
      </c>
      <c r="J30" s="551">
        <v>0</v>
      </c>
      <c r="K30" s="551">
        <v>0</v>
      </c>
      <c r="L30" s="551">
        <v>0</v>
      </c>
      <c r="M30" s="142" t="s">
        <v>719</v>
      </c>
      <c r="N30" s="1269"/>
    </row>
    <row r="31" spans="1:14" s="37" customFormat="1" ht="13.5" customHeight="1" thickTop="1" thickBot="1">
      <c r="A31" s="1396"/>
      <c r="B31" s="342" t="s">
        <v>66</v>
      </c>
      <c r="C31" s="550">
        <f t="shared" ref="C31:L31" si="8">SUM(C29:C30)</f>
        <v>110</v>
      </c>
      <c r="D31" s="552">
        <v>0</v>
      </c>
      <c r="E31" s="552">
        <f t="shared" si="8"/>
        <v>60</v>
      </c>
      <c r="F31" s="552">
        <f t="shared" si="8"/>
        <v>14</v>
      </c>
      <c r="G31" s="552">
        <f t="shared" si="8"/>
        <v>6</v>
      </c>
      <c r="H31" s="552">
        <f>SUM(H29:H30)</f>
        <v>16</v>
      </c>
      <c r="I31" s="552">
        <f>SUM(I29:I30)</f>
        <v>8</v>
      </c>
      <c r="J31" s="552">
        <v>5</v>
      </c>
      <c r="K31" s="552">
        <f>SUM(K29:K30)</f>
        <v>1</v>
      </c>
      <c r="L31" s="552">
        <f t="shared" si="8"/>
        <v>0</v>
      </c>
      <c r="M31" s="142" t="s">
        <v>245</v>
      </c>
      <c r="N31" s="1293"/>
    </row>
    <row r="32" spans="1:14" ht="13.5" customHeight="1" thickTop="1" thickBot="1">
      <c r="A32" s="1391" t="s">
        <v>562</v>
      </c>
      <c r="B32" s="315" t="s">
        <v>723</v>
      </c>
      <c r="C32" s="450">
        <f t="shared" si="0"/>
        <v>194</v>
      </c>
      <c r="D32" s="459">
        <v>0</v>
      </c>
      <c r="E32" s="459">
        <v>83</v>
      </c>
      <c r="F32" s="459">
        <v>20</v>
      </c>
      <c r="G32" s="459">
        <v>13</v>
      </c>
      <c r="H32" s="459">
        <v>20</v>
      </c>
      <c r="I32" s="459">
        <v>26</v>
      </c>
      <c r="J32" s="459">
        <v>26</v>
      </c>
      <c r="K32" s="459">
        <v>6</v>
      </c>
      <c r="L32" s="459">
        <v>0</v>
      </c>
      <c r="M32" s="143" t="s">
        <v>242</v>
      </c>
      <c r="N32" s="1168" t="s">
        <v>551</v>
      </c>
    </row>
    <row r="33" spans="1:17" ht="13.5" customHeight="1" thickTop="1" thickBot="1">
      <c r="A33" s="1391"/>
      <c r="B33" s="341" t="s">
        <v>724</v>
      </c>
      <c r="C33" s="450">
        <f t="shared" si="0"/>
        <v>23</v>
      </c>
      <c r="D33" s="459">
        <v>0</v>
      </c>
      <c r="E33" s="459">
        <v>11</v>
      </c>
      <c r="F33" s="459">
        <v>3</v>
      </c>
      <c r="G33" s="459">
        <v>4</v>
      </c>
      <c r="H33" s="459">
        <v>0</v>
      </c>
      <c r="I33" s="459">
        <v>4</v>
      </c>
      <c r="J33" s="459">
        <v>1</v>
      </c>
      <c r="K33" s="459">
        <v>0</v>
      </c>
      <c r="L33" s="459">
        <v>0</v>
      </c>
      <c r="M33" s="141" t="s">
        <v>719</v>
      </c>
      <c r="N33" s="1168"/>
    </row>
    <row r="34" spans="1:17" s="37" customFormat="1" ht="13.5" customHeight="1" thickTop="1" thickBot="1">
      <c r="A34" s="1391"/>
      <c r="B34" s="341" t="s">
        <v>66</v>
      </c>
      <c r="C34" s="450">
        <f t="shared" ref="C34:L34" si="9">SUM(C32:C33)</f>
        <v>217</v>
      </c>
      <c r="D34" s="495">
        <v>0</v>
      </c>
      <c r="E34" s="495">
        <f t="shared" si="9"/>
        <v>94</v>
      </c>
      <c r="F34" s="495">
        <f t="shared" si="9"/>
        <v>23</v>
      </c>
      <c r="G34" s="495">
        <f t="shared" si="9"/>
        <v>17</v>
      </c>
      <c r="H34" s="495">
        <f t="shared" si="9"/>
        <v>20</v>
      </c>
      <c r="I34" s="495">
        <f t="shared" si="9"/>
        <v>30</v>
      </c>
      <c r="J34" s="495">
        <f t="shared" si="9"/>
        <v>27</v>
      </c>
      <c r="K34" s="495">
        <f t="shared" si="9"/>
        <v>6</v>
      </c>
      <c r="L34" s="495">
        <f t="shared" si="9"/>
        <v>0</v>
      </c>
      <c r="M34" s="141" t="s">
        <v>245</v>
      </c>
      <c r="N34" s="1168"/>
    </row>
    <row r="35" spans="1:17" ht="13.5" customHeight="1" thickTop="1" thickBot="1">
      <c r="A35" s="1408" t="s">
        <v>918</v>
      </c>
      <c r="B35" s="317" t="s">
        <v>723</v>
      </c>
      <c r="C35" s="550">
        <f t="shared" si="0"/>
        <v>297</v>
      </c>
      <c r="D35" s="494">
        <v>0</v>
      </c>
      <c r="E35" s="494">
        <v>31</v>
      </c>
      <c r="F35" s="494">
        <v>34</v>
      </c>
      <c r="G35" s="494">
        <v>29</v>
      </c>
      <c r="H35" s="494">
        <v>54</v>
      </c>
      <c r="I35" s="494">
        <v>44</v>
      </c>
      <c r="J35" s="494">
        <v>58</v>
      </c>
      <c r="K35" s="494">
        <v>47</v>
      </c>
      <c r="L35" s="494">
        <v>0</v>
      </c>
      <c r="M35" s="344" t="s">
        <v>242</v>
      </c>
      <c r="N35" s="1175" t="s">
        <v>552</v>
      </c>
    </row>
    <row r="36" spans="1:17" ht="13.5" customHeight="1" thickTop="1" thickBot="1">
      <c r="A36" s="1409"/>
      <c r="B36" s="342" t="s">
        <v>724</v>
      </c>
      <c r="C36" s="550">
        <f t="shared" si="0"/>
        <v>44</v>
      </c>
      <c r="D36" s="494"/>
      <c r="E36" s="494">
        <v>8</v>
      </c>
      <c r="F36" s="494">
        <v>6</v>
      </c>
      <c r="G36" s="494">
        <v>7</v>
      </c>
      <c r="H36" s="494">
        <v>8</v>
      </c>
      <c r="I36" s="494">
        <v>8</v>
      </c>
      <c r="J36" s="494">
        <v>5</v>
      </c>
      <c r="K36" s="494">
        <v>2</v>
      </c>
      <c r="L36" s="494">
        <v>0</v>
      </c>
      <c r="M36" s="142" t="s">
        <v>719</v>
      </c>
      <c r="N36" s="1175"/>
    </row>
    <row r="37" spans="1:17" s="37" customFormat="1" ht="13.5" customHeight="1" thickTop="1">
      <c r="A37" s="1410"/>
      <c r="B37" s="343" t="s">
        <v>66</v>
      </c>
      <c r="C37" s="553">
        <f t="shared" ref="C37:L37" si="10">SUM(C35:C36)</f>
        <v>341</v>
      </c>
      <c r="D37" s="496">
        <v>0</v>
      </c>
      <c r="E37" s="496">
        <f t="shared" si="10"/>
        <v>39</v>
      </c>
      <c r="F37" s="496">
        <f t="shared" si="10"/>
        <v>40</v>
      </c>
      <c r="G37" s="496">
        <f t="shared" si="10"/>
        <v>36</v>
      </c>
      <c r="H37" s="496">
        <f t="shared" si="10"/>
        <v>62</v>
      </c>
      <c r="I37" s="496">
        <f t="shared" si="10"/>
        <v>52</v>
      </c>
      <c r="J37" s="496">
        <f t="shared" si="10"/>
        <v>63</v>
      </c>
      <c r="K37" s="496">
        <v>49</v>
      </c>
      <c r="L37" s="496">
        <f t="shared" si="10"/>
        <v>0</v>
      </c>
      <c r="M37" s="145" t="s">
        <v>245</v>
      </c>
      <c r="N37" s="1369"/>
    </row>
    <row r="38" spans="1:17" ht="13.5" customHeight="1" thickBot="1">
      <c r="A38" s="1399" t="s">
        <v>919</v>
      </c>
      <c r="B38" s="315" t="s">
        <v>723</v>
      </c>
      <c r="C38" s="458">
        <f>C8+C11+C14+C17+C20+C23+C26+C29+C32+C35</f>
        <v>1118</v>
      </c>
      <c r="D38" s="458">
        <v>0</v>
      </c>
      <c r="E38" s="458">
        <f t="shared" ref="E38:L38" si="11">E8+E11+E14+E17+E20+E23+E26+E29+E32+E35</f>
        <v>420</v>
      </c>
      <c r="F38" s="458">
        <f t="shared" si="11"/>
        <v>142</v>
      </c>
      <c r="G38" s="458">
        <f t="shared" si="11"/>
        <v>103</v>
      </c>
      <c r="H38" s="458">
        <v>135</v>
      </c>
      <c r="I38" s="458">
        <f>I8+I11+I14+I17+I20+I23+I26+I29+I32+I35</f>
        <v>127</v>
      </c>
      <c r="J38" s="458">
        <f>J8+J11+J14+J17+J20+J23+J26+J29+J32+J35</f>
        <v>123</v>
      </c>
      <c r="K38" s="458">
        <f>K8+K11+K14+K17+K20+K23+K26+K29+K32+K35</f>
        <v>68</v>
      </c>
      <c r="L38" s="458">
        <f t="shared" si="11"/>
        <v>0</v>
      </c>
      <c r="M38" s="348" t="s">
        <v>242</v>
      </c>
      <c r="N38" s="1362" t="s">
        <v>736</v>
      </c>
    </row>
    <row r="39" spans="1:17" ht="13.5" customHeight="1" thickTop="1" thickBot="1">
      <c r="A39" s="1400"/>
      <c r="B39" s="341" t="s">
        <v>724</v>
      </c>
      <c r="C39" s="450">
        <f>C9+C12+C15+C18+C21+C27+C30+C33+C36</f>
        <v>91</v>
      </c>
      <c r="D39" s="450">
        <v>0</v>
      </c>
      <c r="E39" s="450">
        <f t="shared" ref="E39:L39" si="12">E9+E12+E15+E18+E21+E27+E30+E33+E36</f>
        <v>27</v>
      </c>
      <c r="F39" s="450">
        <f t="shared" si="12"/>
        <v>12</v>
      </c>
      <c r="G39" s="450">
        <f>G9+G12+G15+G18+G21+G27+G30+G33+G36</f>
        <v>14</v>
      </c>
      <c r="H39" s="450">
        <f>H9+H12+H15+H18+H21+H27+H30+H33+H36</f>
        <v>14</v>
      </c>
      <c r="I39" s="450">
        <f>I9+I12+I15+I18+I21+I27+I30+I33+I36</f>
        <v>16</v>
      </c>
      <c r="J39" s="450">
        <f>J9+J12+J15+J18+J21+J27+J30+J33+J36</f>
        <v>6</v>
      </c>
      <c r="K39" s="450">
        <f>K9+K12+K15+K18+K21+K27+K30+K33+K36</f>
        <v>2</v>
      </c>
      <c r="L39" s="450">
        <f t="shared" si="12"/>
        <v>0</v>
      </c>
      <c r="M39" s="141" t="s">
        <v>719</v>
      </c>
      <c r="N39" s="1363"/>
    </row>
    <row r="40" spans="1:17" s="37" customFormat="1" ht="13.5" customHeight="1" thickTop="1">
      <c r="A40" s="1401"/>
      <c r="B40" s="316" t="s">
        <v>66</v>
      </c>
      <c r="C40" s="554">
        <f>C10+C13+C16+C19+C22+C25+C28+C31+C34+C37</f>
        <v>1209</v>
      </c>
      <c r="D40" s="554">
        <v>0</v>
      </c>
      <c r="E40" s="554">
        <f t="shared" ref="E40:L40" si="13">E10+E13+E16+E19+E22+E25+E28+E31+E34+E37</f>
        <v>447</v>
      </c>
      <c r="F40" s="554">
        <f t="shared" si="13"/>
        <v>154</v>
      </c>
      <c r="G40" s="554">
        <f t="shared" si="13"/>
        <v>117</v>
      </c>
      <c r="H40" s="554">
        <f t="shared" si="13"/>
        <v>149</v>
      </c>
      <c r="I40" s="554">
        <f t="shared" si="13"/>
        <v>143</v>
      </c>
      <c r="J40" s="554">
        <f t="shared" si="13"/>
        <v>129</v>
      </c>
      <c r="K40" s="554">
        <f t="shared" si="13"/>
        <v>70</v>
      </c>
      <c r="L40" s="554">
        <f t="shared" si="13"/>
        <v>0</v>
      </c>
      <c r="M40" s="349" t="s">
        <v>245</v>
      </c>
      <c r="N40" s="1364"/>
    </row>
    <row r="41" spans="1:17" ht="13.5" customHeight="1" thickBot="1">
      <c r="A41" s="1402" t="s">
        <v>1001</v>
      </c>
      <c r="B41" s="345" t="s">
        <v>723</v>
      </c>
      <c r="C41" s="550">
        <f t="shared" si="0"/>
        <v>115</v>
      </c>
      <c r="D41" s="555">
        <v>0</v>
      </c>
      <c r="E41" s="555">
        <v>83</v>
      </c>
      <c r="F41" s="555">
        <v>0</v>
      </c>
      <c r="G41" s="555">
        <v>0</v>
      </c>
      <c r="H41" s="555">
        <v>0</v>
      </c>
      <c r="I41" s="555">
        <v>1</v>
      </c>
      <c r="J41" s="555">
        <v>2</v>
      </c>
      <c r="K41" s="555">
        <v>15</v>
      </c>
      <c r="L41" s="555">
        <v>14</v>
      </c>
      <c r="M41" s="344" t="s">
        <v>242</v>
      </c>
      <c r="N41" s="1368" t="s">
        <v>997</v>
      </c>
    </row>
    <row r="42" spans="1:17" ht="13.5" customHeight="1" thickTop="1" thickBot="1">
      <c r="A42" s="1403"/>
      <c r="B42" s="342" t="s">
        <v>724</v>
      </c>
      <c r="C42" s="550">
        <f t="shared" si="0"/>
        <v>170</v>
      </c>
      <c r="D42" s="494">
        <v>0</v>
      </c>
      <c r="E42" s="494">
        <v>137</v>
      </c>
      <c r="F42" s="494">
        <v>9</v>
      </c>
      <c r="G42" s="494">
        <v>5</v>
      </c>
      <c r="H42" s="494">
        <v>2</v>
      </c>
      <c r="I42" s="494">
        <v>8</v>
      </c>
      <c r="J42" s="494">
        <v>4</v>
      </c>
      <c r="K42" s="494">
        <v>2</v>
      </c>
      <c r="L42" s="494">
        <v>3</v>
      </c>
      <c r="M42" s="142" t="s">
        <v>719</v>
      </c>
      <c r="N42" s="1175"/>
    </row>
    <row r="43" spans="1:17" s="37" customFormat="1" ht="13.5" customHeight="1" thickTop="1">
      <c r="A43" s="1404"/>
      <c r="B43" s="343" t="s">
        <v>66</v>
      </c>
      <c r="C43" s="553">
        <f t="shared" ref="C43:L43" si="14">SUM(C41:C42)</f>
        <v>285</v>
      </c>
      <c r="D43" s="496">
        <v>0</v>
      </c>
      <c r="E43" s="496">
        <f t="shared" si="14"/>
        <v>220</v>
      </c>
      <c r="F43" s="496">
        <f t="shared" si="14"/>
        <v>9</v>
      </c>
      <c r="G43" s="496">
        <f t="shared" si="14"/>
        <v>5</v>
      </c>
      <c r="H43" s="496">
        <f t="shared" si="14"/>
        <v>2</v>
      </c>
      <c r="I43" s="496">
        <f t="shared" si="14"/>
        <v>9</v>
      </c>
      <c r="J43" s="496">
        <f t="shared" si="14"/>
        <v>6</v>
      </c>
      <c r="K43" s="496">
        <f t="shared" si="14"/>
        <v>17</v>
      </c>
      <c r="L43" s="496">
        <f t="shared" si="14"/>
        <v>17</v>
      </c>
      <c r="M43" s="145" t="s">
        <v>245</v>
      </c>
      <c r="N43" s="1369"/>
    </row>
    <row r="44" spans="1:17" ht="13.5" customHeight="1" thickBot="1">
      <c r="A44" s="1405" t="s">
        <v>730</v>
      </c>
      <c r="B44" s="315" t="s">
        <v>723</v>
      </c>
      <c r="C44" s="458">
        <f>C38+C41</f>
        <v>1233</v>
      </c>
      <c r="D44" s="458">
        <v>0</v>
      </c>
      <c r="E44" s="458">
        <f>E38+E41</f>
        <v>503</v>
      </c>
      <c r="F44" s="458">
        <f>F38+F41</f>
        <v>142</v>
      </c>
      <c r="G44" s="458">
        <f t="shared" ref="G44:L44" si="15">G38+G41</f>
        <v>103</v>
      </c>
      <c r="H44" s="458">
        <f t="shared" si="15"/>
        <v>135</v>
      </c>
      <c r="I44" s="458">
        <f t="shared" si="15"/>
        <v>128</v>
      </c>
      <c r="J44" s="458">
        <f t="shared" si="15"/>
        <v>125</v>
      </c>
      <c r="K44" s="458">
        <f t="shared" si="15"/>
        <v>83</v>
      </c>
      <c r="L44" s="458">
        <f t="shared" si="15"/>
        <v>14</v>
      </c>
      <c r="M44" s="348" t="s">
        <v>242</v>
      </c>
      <c r="N44" s="1373" t="s">
        <v>67</v>
      </c>
    </row>
    <row r="45" spans="1:17" ht="13.5" customHeight="1" thickTop="1" thickBot="1">
      <c r="A45" s="1406"/>
      <c r="B45" s="341" t="s">
        <v>724</v>
      </c>
      <c r="C45" s="450">
        <f>C39+C42</f>
        <v>261</v>
      </c>
      <c r="D45" s="450">
        <v>0</v>
      </c>
      <c r="E45" s="450">
        <f t="shared" ref="E45:L45" si="16">E39+E42</f>
        <v>164</v>
      </c>
      <c r="F45" s="450">
        <f>F39+F42</f>
        <v>21</v>
      </c>
      <c r="G45" s="450">
        <f t="shared" si="16"/>
        <v>19</v>
      </c>
      <c r="H45" s="450">
        <f t="shared" si="16"/>
        <v>16</v>
      </c>
      <c r="I45" s="450">
        <f t="shared" si="16"/>
        <v>24</v>
      </c>
      <c r="J45" s="450">
        <f t="shared" si="16"/>
        <v>10</v>
      </c>
      <c r="K45" s="450">
        <f t="shared" si="16"/>
        <v>4</v>
      </c>
      <c r="L45" s="450">
        <f t="shared" si="16"/>
        <v>3</v>
      </c>
      <c r="M45" s="141" t="s">
        <v>719</v>
      </c>
      <c r="N45" s="1374"/>
    </row>
    <row r="46" spans="1:17" ht="13.5" customHeight="1" thickTop="1">
      <c r="A46" s="1407"/>
      <c r="B46" s="316" t="s">
        <v>66</v>
      </c>
      <c r="C46" s="554">
        <f>C40+C43</f>
        <v>1494</v>
      </c>
      <c r="D46" s="554">
        <v>0</v>
      </c>
      <c r="E46" s="554">
        <f t="shared" ref="E46:L46" si="17">E40+E43</f>
        <v>667</v>
      </c>
      <c r="F46" s="554">
        <f t="shared" si="17"/>
        <v>163</v>
      </c>
      <c r="G46" s="554">
        <f t="shared" si="17"/>
        <v>122</v>
      </c>
      <c r="H46" s="554">
        <f>H40+H43</f>
        <v>151</v>
      </c>
      <c r="I46" s="554">
        <f t="shared" si="17"/>
        <v>152</v>
      </c>
      <c r="J46" s="554">
        <f t="shared" si="17"/>
        <v>135</v>
      </c>
      <c r="K46" s="554">
        <f t="shared" si="17"/>
        <v>87</v>
      </c>
      <c r="L46" s="554">
        <f t="shared" si="17"/>
        <v>17</v>
      </c>
      <c r="M46" s="349" t="s">
        <v>245</v>
      </c>
      <c r="N46" s="1375"/>
    </row>
    <row r="47" spans="1:17" ht="13.5" customHeight="1">
      <c r="A47" s="1286" t="s">
        <v>1000</v>
      </c>
      <c r="B47" s="1286"/>
      <c r="C47" s="1286"/>
      <c r="D47" s="1286"/>
      <c r="E47" s="1286"/>
      <c r="F47" s="1286"/>
      <c r="G47" s="1286"/>
      <c r="H47" s="1286"/>
      <c r="I47" s="1286"/>
      <c r="J47" s="1286"/>
      <c r="M47" s="102"/>
      <c r="N47" s="260" t="s">
        <v>998</v>
      </c>
      <c r="O47" s="260"/>
      <c r="P47" s="260"/>
      <c r="Q47" s="260"/>
    </row>
    <row r="48" spans="1:17">
      <c r="B48" s="102"/>
      <c r="M48" s="102"/>
    </row>
    <row r="49" spans="1:17">
      <c r="B49" s="102"/>
      <c r="M49" s="102"/>
    </row>
    <row r="50" spans="1:17">
      <c r="B50" s="102"/>
      <c r="M50" s="102"/>
    </row>
    <row r="51" spans="1:17">
      <c r="A51" s="261"/>
      <c r="B51" s="102"/>
      <c r="M51" s="102"/>
    </row>
    <row r="52" spans="1:17">
      <c r="A52" s="261"/>
      <c r="B52" s="102"/>
      <c r="M52" s="102"/>
    </row>
    <row r="53" spans="1:17" s="102" customFormat="1">
      <c r="A53" s="261"/>
      <c r="O53" s="40"/>
      <c r="P53" s="40"/>
      <c r="Q53" s="40"/>
    </row>
    <row r="54" spans="1:17" s="102" customFormat="1">
      <c r="A54" s="33"/>
      <c r="O54" s="40"/>
      <c r="P54" s="40"/>
      <c r="Q54" s="40"/>
    </row>
    <row r="55" spans="1:17" s="102" customFormat="1">
      <c r="A55" s="261"/>
      <c r="O55" s="40"/>
      <c r="P55" s="40"/>
      <c r="Q55" s="40"/>
    </row>
    <row r="56" spans="1:17" s="102" customFormat="1">
      <c r="A56" s="33"/>
      <c r="O56" s="40"/>
      <c r="P56" s="40"/>
      <c r="Q56" s="40"/>
    </row>
    <row r="57" spans="1:17" s="102" customFormat="1">
      <c r="A57" s="33"/>
      <c r="O57" s="40"/>
      <c r="P57" s="40"/>
      <c r="Q57" s="40"/>
    </row>
    <row r="58" spans="1:17" s="102" customFormat="1" ht="15.75" customHeight="1">
      <c r="O58" s="40"/>
      <c r="P58" s="40"/>
      <c r="Q58" s="40"/>
    </row>
    <row r="59" spans="1:17" s="102" customFormat="1">
      <c r="O59" s="40"/>
      <c r="P59" s="40"/>
      <c r="Q59" s="40"/>
    </row>
    <row r="60" spans="1:17" s="102" customFormat="1">
      <c r="O60" s="40"/>
      <c r="P60" s="40"/>
      <c r="Q60" s="40"/>
    </row>
    <row r="61" spans="1:17" s="102" customFormat="1">
      <c r="O61" s="40"/>
      <c r="P61" s="40"/>
      <c r="Q61" s="40"/>
    </row>
    <row r="62" spans="1:17" s="102" customFormat="1">
      <c r="A62" s="40"/>
      <c r="O62" s="40"/>
      <c r="P62" s="40"/>
      <c r="Q62" s="40"/>
    </row>
    <row r="63" spans="1:17" s="102" customFormat="1">
      <c r="O63" s="40"/>
      <c r="P63" s="40"/>
      <c r="Q63" s="40"/>
    </row>
    <row r="64" spans="1:17" s="102" customFormat="1" ht="16.5" customHeight="1">
      <c r="O64" s="40"/>
      <c r="P64" s="40"/>
      <c r="Q64" s="40"/>
    </row>
    <row r="65" spans="15:17" s="102" customFormat="1">
      <c r="O65" s="40"/>
      <c r="P65" s="40"/>
      <c r="Q65" s="40"/>
    </row>
    <row r="66" spans="15:17" s="102" customFormat="1">
      <c r="O66" s="40"/>
      <c r="P66" s="40"/>
      <c r="Q66" s="40"/>
    </row>
    <row r="67" spans="15:17" s="102" customFormat="1">
      <c r="O67" s="40"/>
      <c r="P67" s="40"/>
      <c r="Q67" s="40"/>
    </row>
    <row r="68" spans="15:17" s="102" customFormat="1">
      <c r="O68" s="40"/>
      <c r="P68" s="40"/>
      <c r="Q68" s="40"/>
    </row>
    <row r="69" spans="15:17" s="102" customFormat="1">
      <c r="O69" s="40"/>
      <c r="P69" s="40"/>
      <c r="Q69" s="40"/>
    </row>
    <row r="70" spans="15:17" s="102" customFormat="1" ht="16.5" customHeight="1">
      <c r="O70" s="40"/>
      <c r="P70" s="40"/>
      <c r="Q70" s="40"/>
    </row>
    <row r="71" spans="15:17" s="102" customFormat="1">
      <c r="O71" s="40"/>
      <c r="P71" s="40"/>
      <c r="Q71" s="40"/>
    </row>
    <row r="72" spans="15:17" s="102" customFormat="1">
      <c r="O72" s="40"/>
      <c r="P72" s="40"/>
      <c r="Q72" s="40"/>
    </row>
    <row r="73" spans="15:17" s="102" customFormat="1" ht="16.5" customHeight="1">
      <c r="O73" s="40"/>
      <c r="P73" s="40"/>
      <c r="Q73" s="40"/>
    </row>
    <row r="74" spans="15:17" s="102" customFormat="1">
      <c r="O74" s="40"/>
      <c r="P74" s="40"/>
      <c r="Q74" s="40"/>
    </row>
    <row r="75" spans="15:17" s="102" customFormat="1">
      <c r="O75" s="40"/>
      <c r="P75" s="40"/>
      <c r="Q75" s="40"/>
    </row>
    <row r="76" spans="15:17" s="102" customFormat="1">
      <c r="O76" s="40"/>
      <c r="P76" s="40"/>
      <c r="Q76" s="40"/>
    </row>
    <row r="77" spans="15:17" s="102" customFormat="1">
      <c r="O77" s="40"/>
      <c r="P77" s="40"/>
      <c r="Q77" s="40"/>
    </row>
    <row r="78" spans="15:17" s="102" customFormat="1">
      <c r="O78" s="40"/>
      <c r="P78" s="40"/>
      <c r="Q78" s="40"/>
    </row>
    <row r="79" spans="15:17" s="102" customFormat="1">
      <c r="O79" s="40"/>
      <c r="P79" s="40"/>
      <c r="Q79" s="40"/>
    </row>
    <row r="80" spans="15:17" s="102" customFormat="1">
      <c r="O80" s="40"/>
      <c r="P80" s="40"/>
      <c r="Q80" s="40"/>
    </row>
    <row r="81" spans="15:17" s="102" customFormat="1">
      <c r="O81" s="40"/>
      <c r="P81" s="40"/>
      <c r="Q81" s="40"/>
    </row>
    <row r="82" spans="15:17" s="102" customFormat="1">
      <c r="O82" s="40"/>
      <c r="P82" s="40"/>
      <c r="Q82" s="40"/>
    </row>
    <row r="83" spans="15:17" s="102" customFormat="1">
      <c r="O83" s="40"/>
      <c r="P83" s="40"/>
      <c r="Q83" s="40"/>
    </row>
    <row r="84" spans="15:17" s="102" customFormat="1">
      <c r="O84" s="40"/>
      <c r="P84" s="40"/>
      <c r="Q84" s="40"/>
    </row>
    <row r="85" spans="15:17" s="102" customFormat="1">
      <c r="O85" s="40"/>
      <c r="P85" s="40"/>
      <c r="Q85" s="40"/>
    </row>
    <row r="86" spans="15:17" s="102" customFormat="1">
      <c r="O86" s="40"/>
      <c r="P86" s="40"/>
      <c r="Q86" s="40"/>
    </row>
    <row r="87" spans="15:17" s="102" customFormat="1">
      <c r="O87" s="40"/>
      <c r="P87" s="40"/>
      <c r="Q87" s="40"/>
    </row>
    <row r="88" spans="15:17" s="102" customFormat="1">
      <c r="O88" s="40"/>
      <c r="P88" s="40"/>
      <c r="Q88" s="40"/>
    </row>
    <row r="89" spans="15:17" s="102" customFormat="1">
      <c r="O89" s="40"/>
      <c r="P89" s="40"/>
      <c r="Q89" s="40"/>
    </row>
    <row r="90" spans="15:17" s="102" customFormat="1">
      <c r="O90" s="40"/>
      <c r="P90" s="40"/>
      <c r="Q90" s="40"/>
    </row>
    <row r="91" spans="15:17" s="102" customFormat="1">
      <c r="O91" s="40"/>
      <c r="P91" s="40"/>
      <c r="Q91" s="40"/>
    </row>
    <row r="92" spans="15:17" s="102" customFormat="1">
      <c r="O92" s="40"/>
      <c r="P92" s="40"/>
      <c r="Q92" s="40"/>
    </row>
    <row r="93" spans="15:17" s="102" customFormat="1">
      <c r="O93" s="40"/>
      <c r="P93" s="40"/>
      <c r="Q93" s="40"/>
    </row>
    <row r="94" spans="15:17" s="102" customFormat="1">
      <c r="O94" s="40"/>
      <c r="P94" s="40"/>
      <c r="Q94" s="40"/>
    </row>
    <row r="95" spans="15:17" s="102" customFormat="1">
      <c r="O95" s="40"/>
      <c r="P95" s="40"/>
      <c r="Q95" s="40"/>
    </row>
    <row r="96" spans="15:17" s="102" customFormat="1">
      <c r="O96" s="40"/>
      <c r="P96" s="40"/>
      <c r="Q96" s="40"/>
    </row>
    <row r="97" spans="15:17" s="102" customFormat="1">
      <c r="O97" s="40"/>
      <c r="P97" s="40"/>
      <c r="Q97" s="40"/>
    </row>
    <row r="98" spans="15:17" s="102" customFormat="1">
      <c r="O98" s="40"/>
      <c r="P98" s="40"/>
      <c r="Q98" s="40"/>
    </row>
    <row r="99" spans="15:17" s="102" customFormat="1">
      <c r="O99" s="40"/>
      <c r="P99" s="40"/>
      <c r="Q99" s="40"/>
    </row>
    <row r="100" spans="15:17" s="102" customFormat="1">
      <c r="O100" s="40"/>
      <c r="P100" s="40"/>
      <c r="Q100" s="40"/>
    </row>
    <row r="101" spans="15:17" s="102" customFormat="1">
      <c r="O101" s="40"/>
      <c r="P101" s="40"/>
      <c r="Q101" s="40"/>
    </row>
    <row r="102" spans="15:17" s="102" customFormat="1">
      <c r="O102" s="40"/>
      <c r="P102" s="40"/>
      <c r="Q102" s="40"/>
    </row>
    <row r="103" spans="15:17" s="102" customFormat="1">
      <c r="O103" s="40"/>
      <c r="P103" s="40"/>
      <c r="Q103" s="40"/>
    </row>
    <row r="104" spans="15:17" s="102" customFormat="1">
      <c r="O104" s="40"/>
      <c r="P104" s="40"/>
      <c r="Q104" s="40"/>
    </row>
    <row r="105" spans="15:17" s="102" customFormat="1">
      <c r="O105" s="40"/>
      <c r="P105" s="40"/>
      <c r="Q105" s="40"/>
    </row>
    <row r="106" spans="15:17" s="102" customFormat="1">
      <c r="O106" s="40"/>
      <c r="P106" s="40"/>
      <c r="Q106" s="40"/>
    </row>
    <row r="107" spans="15:17" s="102" customFormat="1">
      <c r="O107" s="40"/>
      <c r="P107" s="40"/>
      <c r="Q107" s="40"/>
    </row>
    <row r="108" spans="15:17" s="102" customFormat="1">
      <c r="O108" s="40"/>
      <c r="P108" s="40"/>
      <c r="Q108" s="40"/>
    </row>
    <row r="109" spans="15:17" s="102" customFormat="1">
      <c r="O109" s="40"/>
      <c r="P109" s="40"/>
      <c r="Q109" s="40"/>
    </row>
    <row r="110" spans="15:17" s="102" customFormat="1">
      <c r="O110" s="40"/>
      <c r="P110" s="40"/>
      <c r="Q110" s="40"/>
    </row>
    <row r="111" spans="15:17" s="102" customFormat="1">
      <c r="O111" s="40"/>
      <c r="P111" s="40"/>
      <c r="Q111" s="40"/>
    </row>
    <row r="112" spans="15:17" s="102" customFormat="1">
      <c r="O112" s="40"/>
      <c r="P112" s="40"/>
      <c r="Q112" s="40"/>
    </row>
    <row r="113" spans="15:17" s="102" customFormat="1">
      <c r="O113" s="40"/>
      <c r="P113" s="40"/>
      <c r="Q113" s="40"/>
    </row>
    <row r="114" spans="15:17" s="102" customFormat="1">
      <c r="O114" s="40"/>
      <c r="P114" s="40"/>
      <c r="Q114" s="40"/>
    </row>
    <row r="115" spans="15:17" s="102" customFormat="1">
      <c r="O115" s="40"/>
      <c r="P115" s="40"/>
      <c r="Q115" s="40"/>
    </row>
    <row r="116" spans="15:17" s="102" customFormat="1">
      <c r="O116" s="40"/>
      <c r="P116" s="40"/>
      <c r="Q116" s="40"/>
    </row>
    <row r="117" spans="15:17" s="102" customFormat="1">
      <c r="O117" s="40"/>
      <c r="P117" s="40"/>
      <c r="Q117" s="40"/>
    </row>
    <row r="118" spans="15:17" s="102" customFormat="1">
      <c r="O118" s="40"/>
      <c r="P118" s="40"/>
      <c r="Q118" s="40"/>
    </row>
    <row r="119" spans="15:17" s="102" customFormat="1">
      <c r="O119" s="40"/>
      <c r="P119" s="40"/>
      <c r="Q119" s="40"/>
    </row>
    <row r="120" spans="15:17" s="102" customFormat="1">
      <c r="O120" s="40"/>
      <c r="P120" s="40"/>
      <c r="Q120" s="40"/>
    </row>
    <row r="121" spans="15:17" s="102" customFormat="1">
      <c r="O121" s="40"/>
      <c r="P121" s="40"/>
      <c r="Q121" s="40"/>
    </row>
    <row r="122" spans="15:17" s="102" customFormat="1">
      <c r="O122" s="40"/>
      <c r="P122" s="40"/>
      <c r="Q122" s="40"/>
    </row>
    <row r="123" spans="15:17" s="102" customFormat="1">
      <c r="O123" s="40"/>
      <c r="P123" s="40"/>
      <c r="Q123" s="40"/>
    </row>
    <row r="124" spans="15:17" s="102" customFormat="1">
      <c r="O124" s="40"/>
      <c r="P124" s="40"/>
      <c r="Q124" s="40"/>
    </row>
    <row r="125" spans="15:17" s="102" customFormat="1">
      <c r="O125" s="40"/>
      <c r="P125" s="40"/>
      <c r="Q125" s="40"/>
    </row>
    <row r="126" spans="15:17" s="102" customFormat="1">
      <c r="O126" s="40"/>
      <c r="P126" s="40"/>
      <c r="Q126" s="40"/>
    </row>
    <row r="127" spans="15:17" s="102" customFormat="1">
      <c r="O127" s="40"/>
      <c r="P127" s="40"/>
      <c r="Q127" s="40"/>
    </row>
    <row r="128" spans="15:17" s="102" customFormat="1">
      <c r="O128" s="40"/>
      <c r="P128" s="40"/>
      <c r="Q128" s="40"/>
    </row>
    <row r="129" spans="15:17" s="102" customFormat="1">
      <c r="O129" s="40"/>
      <c r="P129" s="40"/>
      <c r="Q129" s="40"/>
    </row>
    <row r="130" spans="15:17" s="102" customFormat="1">
      <c r="O130" s="40"/>
      <c r="P130" s="40"/>
      <c r="Q130" s="40"/>
    </row>
    <row r="131" spans="15:17" s="102" customFormat="1">
      <c r="O131" s="40"/>
      <c r="P131" s="40"/>
      <c r="Q131" s="40"/>
    </row>
    <row r="132" spans="15:17" s="102" customFormat="1">
      <c r="O132" s="40"/>
      <c r="P132" s="40"/>
      <c r="Q132" s="40"/>
    </row>
    <row r="133" spans="15:17" s="102" customFormat="1">
      <c r="O133" s="40"/>
      <c r="P133" s="40"/>
      <c r="Q133" s="40"/>
    </row>
    <row r="134" spans="15:17" s="102" customFormat="1">
      <c r="O134" s="40"/>
      <c r="P134" s="40"/>
      <c r="Q134" s="40"/>
    </row>
    <row r="135" spans="15:17" s="102" customFormat="1">
      <c r="O135" s="40"/>
      <c r="P135" s="40"/>
      <c r="Q135" s="40"/>
    </row>
    <row r="136" spans="15:17" s="102" customFormat="1">
      <c r="O136" s="40"/>
      <c r="P136" s="40"/>
      <c r="Q136" s="40"/>
    </row>
    <row r="137" spans="15:17" s="102" customFormat="1">
      <c r="O137" s="40"/>
      <c r="P137" s="40"/>
      <c r="Q137" s="40"/>
    </row>
    <row r="138" spans="15:17" s="102" customFormat="1">
      <c r="O138" s="40"/>
      <c r="P138" s="40"/>
      <c r="Q138" s="40"/>
    </row>
    <row r="139" spans="15:17" s="102" customFormat="1">
      <c r="O139" s="40"/>
      <c r="P139" s="40"/>
      <c r="Q139" s="40"/>
    </row>
    <row r="140" spans="15:17" s="102" customFormat="1">
      <c r="O140" s="40"/>
      <c r="P140" s="40"/>
      <c r="Q140" s="40"/>
    </row>
    <row r="141" spans="15:17" s="102" customFormat="1">
      <c r="O141" s="40"/>
      <c r="P141" s="40"/>
      <c r="Q141" s="40"/>
    </row>
    <row r="142" spans="15:17" s="102" customFormat="1">
      <c r="O142" s="40"/>
      <c r="P142" s="40"/>
      <c r="Q142" s="40"/>
    </row>
    <row r="143" spans="15:17" s="102" customFormat="1">
      <c r="O143" s="40"/>
      <c r="P143" s="40"/>
      <c r="Q143" s="40"/>
    </row>
    <row r="144" spans="15:17" s="102" customFormat="1">
      <c r="O144" s="40"/>
      <c r="P144" s="40"/>
      <c r="Q144" s="40"/>
    </row>
    <row r="145" spans="15:17" s="102" customFormat="1">
      <c r="O145" s="40"/>
      <c r="P145" s="40"/>
      <c r="Q145" s="40"/>
    </row>
    <row r="146" spans="15:17" s="102" customFormat="1">
      <c r="O146" s="40"/>
      <c r="P146" s="40"/>
      <c r="Q146" s="40"/>
    </row>
    <row r="147" spans="15:17" s="102" customFormat="1">
      <c r="O147" s="40"/>
      <c r="P147" s="40"/>
      <c r="Q147" s="40"/>
    </row>
    <row r="148" spans="15:17" s="102" customFormat="1">
      <c r="O148" s="40"/>
      <c r="P148" s="40"/>
      <c r="Q148" s="40"/>
    </row>
    <row r="149" spans="15:17" s="102" customFormat="1">
      <c r="O149" s="40"/>
      <c r="P149" s="40"/>
      <c r="Q149" s="40"/>
    </row>
    <row r="150" spans="15:17" s="102" customFormat="1">
      <c r="O150" s="40"/>
      <c r="P150" s="40"/>
      <c r="Q150" s="40"/>
    </row>
    <row r="151" spans="15:17" s="102" customFormat="1">
      <c r="O151" s="40"/>
      <c r="P151" s="40"/>
      <c r="Q151" s="40"/>
    </row>
    <row r="152" spans="15:17" s="102" customFormat="1">
      <c r="O152" s="40"/>
      <c r="P152" s="40"/>
      <c r="Q152" s="40"/>
    </row>
    <row r="153" spans="15:17" s="102" customFormat="1">
      <c r="O153" s="40"/>
      <c r="P153" s="40"/>
      <c r="Q153" s="40"/>
    </row>
    <row r="154" spans="15:17" s="102" customFormat="1">
      <c r="O154" s="40"/>
      <c r="P154" s="40"/>
      <c r="Q154" s="40"/>
    </row>
    <row r="155" spans="15:17" s="102" customFormat="1">
      <c r="O155" s="40"/>
      <c r="P155" s="40"/>
      <c r="Q155" s="40"/>
    </row>
    <row r="156" spans="15:17" s="102" customFormat="1">
      <c r="O156" s="40"/>
      <c r="P156" s="40"/>
      <c r="Q156" s="40"/>
    </row>
    <row r="157" spans="15:17" s="102" customFormat="1">
      <c r="O157" s="40"/>
      <c r="P157" s="40"/>
      <c r="Q157" s="40"/>
    </row>
    <row r="158" spans="15:17" s="102" customFormat="1">
      <c r="O158" s="40"/>
      <c r="P158" s="40"/>
      <c r="Q158" s="40"/>
    </row>
    <row r="159" spans="15:17" s="102" customFormat="1">
      <c r="O159" s="40"/>
      <c r="P159" s="40"/>
      <c r="Q159" s="40"/>
    </row>
    <row r="160" spans="15:17" s="102" customFormat="1">
      <c r="O160" s="40"/>
      <c r="P160" s="40"/>
      <c r="Q160" s="40"/>
    </row>
    <row r="161" spans="15:17" s="102" customFormat="1">
      <c r="O161" s="40"/>
      <c r="P161" s="40"/>
      <c r="Q161" s="40"/>
    </row>
    <row r="162" spans="15:17" s="102" customFormat="1">
      <c r="O162" s="40"/>
      <c r="P162" s="40"/>
      <c r="Q162" s="40"/>
    </row>
    <row r="163" spans="15:17" s="102" customFormat="1">
      <c r="O163" s="40"/>
      <c r="P163" s="40"/>
      <c r="Q163" s="40"/>
    </row>
    <row r="164" spans="15:17" s="102" customFormat="1">
      <c r="O164" s="40"/>
      <c r="P164" s="40"/>
      <c r="Q164" s="40"/>
    </row>
    <row r="165" spans="15:17" s="102" customFormat="1">
      <c r="O165" s="40"/>
      <c r="P165" s="40"/>
      <c r="Q165" s="40"/>
    </row>
    <row r="166" spans="15:17" s="102" customFormat="1">
      <c r="O166" s="40"/>
      <c r="P166" s="40"/>
      <c r="Q166" s="40"/>
    </row>
    <row r="167" spans="15:17" s="102" customFormat="1">
      <c r="O167" s="40"/>
      <c r="P167" s="40"/>
      <c r="Q167" s="40"/>
    </row>
    <row r="168" spans="15:17" s="102" customFormat="1">
      <c r="O168" s="40"/>
      <c r="P168" s="40"/>
      <c r="Q168" s="40"/>
    </row>
    <row r="169" spans="15:17" s="102" customFormat="1">
      <c r="O169" s="40"/>
      <c r="P169" s="40"/>
      <c r="Q169" s="40"/>
    </row>
    <row r="170" spans="15:17" s="102" customFormat="1">
      <c r="O170" s="40"/>
      <c r="P170" s="40"/>
      <c r="Q170" s="40"/>
    </row>
    <row r="171" spans="15:17" s="102" customFormat="1">
      <c r="O171" s="40"/>
      <c r="P171" s="40"/>
      <c r="Q171" s="40"/>
    </row>
    <row r="172" spans="15:17" s="102" customFormat="1">
      <c r="O172" s="40"/>
      <c r="P172" s="40"/>
      <c r="Q172" s="40"/>
    </row>
    <row r="173" spans="15:17" s="102" customFormat="1">
      <c r="O173" s="40"/>
      <c r="P173" s="40"/>
      <c r="Q173" s="40"/>
    </row>
    <row r="174" spans="15:17" s="102" customFormat="1">
      <c r="O174" s="40"/>
      <c r="P174" s="40"/>
      <c r="Q174" s="40"/>
    </row>
    <row r="175" spans="15:17" s="102" customFormat="1">
      <c r="O175" s="40"/>
      <c r="P175" s="40"/>
      <c r="Q175" s="40"/>
    </row>
    <row r="176" spans="15:17" s="102" customFormat="1">
      <c r="O176" s="40"/>
      <c r="P176" s="40"/>
      <c r="Q176" s="40"/>
    </row>
    <row r="177" spans="15:17" s="102" customFormat="1">
      <c r="O177" s="40"/>
      <c r="P177" s="40"/>
      <c r="Q177" s="40"/>
    </row>
    <row r="178" spans="15:17" s="102" customFormat="1">
      <c r="O178" s="40"/>
      <c r="P178" s="40"/>
      <c r="Q178" s="40"/>
    </row>
    <row r="179" spans="15:17" s="102" customFormat="1">
      <c r="O179" s="40"/>
      <c r="P179" s="40"/>
      <c r="Q179" s="40"/>
    </row>
    <row r="180" spans="15:17" s="102" customFormat="1">
      <c r="O180" s="40"/>
      <c r="P180" s="40"/>
      <c r="Q180" s="40"/>
    </row>
    <row r="181" spans="15:17" s="102" customFormat="1">
      <c r="O181" s="40"/>
      <c r="P181" s="40"/>
      <c r="Q181" s="40"/>
    </row>
    <row r="182" spans="15:17" s="102" customFormat="1">
      <c r="O182" s="40"/>
      <c r="P182" s="40"/>
      <c r="Q182" s="40"/>
    </row>
    <row r="183" spans="15:17" s="102" customFormat="1">
      <c r="O183" s="40"/>
      <c r="P183" s="40"/>
      <c r="Q183" s="40"/>
    </row>
    <row r="184" spans="15:17" s="102" customFormat="1">
      <c r="O184" s="40"/>
      <c r="P184" s="40"/>
      <c r="Q184" s="40"/>
    </row>
    <row r="185" spans="15:17" s="102" customFormat="1">
      <c r="O185" s="40"/>
      <c r="P185" s="40"/>
      <c r="Q185" s="40"/>
    </row>
    <row r="186" spans="15:17" s="102" customFormat="1">
      <c r="O186" s="40"/>
      <c r="P186" s="40"/>
      <c r="Q186" s="40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topLeftCell="A22" zoomScale="90" zoomScaleNormal="100" zoomScaleSheetLayoutView="90" workbookViewId="0">
      <selection activeCell="F35" sqref="F35"/>
    </sheetView>
  </sheetViews>
  <sheetFormatPr defaultRowHeight="15"/>
  <cols>
    <col min="1" max="1" width="25.7109375" style="102" customWidth="1"/>
    <col min="2" max="2" width="10.7109375" style="104" customWidth="1"/>
    <col min="3" max="12" width="8.7109375" style="102" customWidth="1"/>
    <col min="13" max="13" width="10.7109375" style="104" customWidth="1"/>
    <col min="14" max="14" width="25.7109375" style="102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>
      <c r="A1" s="1146" t="s">
        <v>699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5.75">
      <c r="A2" s="1147" t="s">
        <v>700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39" customFormat="1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s="239" customFormat="1" ht="15.75">
      <c r="A4" s="1147" t="s">
        <v>722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ht="15.75">
      <c r="A5" s="664" t="s">
        <v>729</v>
      </c>
      <c r="B5" s="680"/>
      <c r="C5" s="681"/>
      <c r="D5" s="681"/>
      <c r="E5" s="666"/>
      <c r="F5" s="666"/>
      <c r="G5" s="666"/>
      <c r="H5" s="666"/>
      <c r="I5" s="666"/>
      <c r="J5" s="359"/>
      <c r="K5" s="681"/>
      <c r="L5" s="666"/>
      <c r="M5" s="680"/>
      <c r="N5" s="682" t="s">
        <v>442</v>
      </c>
    </row>
    <row r="6" spans="1:14" ht="26.25" customHeight="1" thickBot="1">
      <c r="A6" s="1348" t="s">
        <v>727</v>
      </c>
      <c r="B6" s="1348" t="s">
        <v>678</v>
      </c>
      <c r="C6" s="1280" t="s">
        <v>731</v>
      </c>
      <c r="D6" s="1351" t="s">
        <v>732</v>
      </c>
      <c r="E6" s="1284"/>
      <c r="F6" s="1284"/>
      <c r="G6" s="1284"/>
      <c r="H6" s="1284"/>
      <c r="I6" s="1284"/>
      <c r="J6" s="1284"/>
      <c r="K6" s="1284"/>
      <c r="L6" s="1285"/>
      <c r="M6" s="1282" t="s">
        <v>677</v>
      </c>
      <c r="N6" s="1282" t="s">
        <v>728</v>
      </c>
    </row>
    <row r="7" spans="1:14" ht="39.75" customHeight="1" thickTop="1">
      <c r="A7" s="1349"/>
      <c r="B7" s="1350"/>
      <c r="C7" s="1281"/>
      <c r="D7" s="129" t="s">
        <v>733</v>
      </c>
      <c r="E7" s="144" t="s">
        <v>273</v>
      </c>
      <c r="F7" s="571" t="s">
        <v>222</v>
      </c>
      <c r="G7" s="571" t="s">
        <v>105</v>
      </c>
      <c r="H7" s="571" t="s">
        <v>103</v>
      </c>
      <c r="I7" s="571" t="s">
        <v>101</v>
      </c>
      <c r="J7" s="571" t="s">
        <v>99</v>
      </c>
      <c r="K7" s="571" t="s">
        <v>97</v>
      </c>
      <c r="L7" s="161" t="s">
        <v>743</v>
      </c>
      <c r="M7" s="1283"/>
      <c r="N7" s="1283"/>
    </row>
    <row r="8" spans="1:14" ht="12.75" customHeight="1" thickBot="1">
      <c r="A8" s="1411" t="s">
        <v>553</v>
      </c>
      <c r="B8" s="315" t="s">
        <v>723</v>
      </c>
      <c r="C8" s="450">
        <f>'D-11-1'!C8+'D-11-2'!C8</f>
        <v>52</v>
      </c>
      <c r="D8" s="491">
        <f>'D-11-1'!D8+'D-11-2'!D8</f>
        <v>0</v>
      </c>
      <c r="E8" s="491">
        <f>'D-11-1'!E8+'D-11-2'!E8</f>
        <v>40</v>
      </c>
      <c r="F8" s="491">
        <f>'D-11-1'!F8+'D-11-2'!F8</f>
        <v>3</v>
      </c>
      <c r="G8" s="491">
        <f>'D-11-1'!G8+'D-11-2'!G8</f>
        <v>4</v>
      </c>
      <c r="H8" s="491">
        <f>'D-11-1'!H8+'D-11-2'!H8</f>
        <v>2</v>
      </c>
      <c r="I8" s="491">
        <f>'D-11-1'!I8+'D-11-2'!I8</f>
        <v>2</v>
      </c>
      <c r="J8" s="491">
        <f>'D-11-1'!J8+'D-11-2'!J8</f>
        <v>1</v>
      </c>
      <c r="K8" s="491">
        <f>'D-11-1'!K8+'D-11-2'!K8</f>
        <v>0</v>
      </c>
      <c r="L8" s="491">
        <f>'D-11-1'!L8+'D-11-2'!L8</f>
        <v>0</v>
      </c>
      <c r="M8" s="143" t="s">
        <v>242</v>
      </c>
      <c r="N8" s="1173" t="s">
        <v>915</v>
      </c>
    </row>
    <row r="9" spans="1:14" ht="12.75" customHeight="1" thickTop="1" thickBot="1">
      <c r="A9" s="1412"/>
      <c r="B9" s="341" t="s">
        <v>724</v>
      </c>
      <c r="C9" s="450">
        <f>'D-11-1'!C9+'D-11-2'!C9</f>
        <v>0</v>
      </c>
      <c r="D9" s="491">
        <f>'D-11-1'!D9+'D-11-2'!D9</f>
        <v>0</v>
      </c>
      <c r="E9" s="491">
        <f>'D-11-1'!E9+'D-11-2'!E9</f>
        <v>0</v>
      </c>
      <c r="F9" s="491">
        <f>'D-11-1'!F9+'D-11-2'!F9</f>
        <v>0</v>
      </c>
      <c r="G9" s="491">
        <f>'D-11-1'!G9+'D-11-2'!G9</f>
        <v>0</v>
      </c>
      <c r="H9" s="491">
        <f>'D-11-1'!H9+'D-11-2'!H9</f>
        <v>0</v>
      </c>
      <c r="I9" s="491">
        <f>'D-11-1'!I9+'D-11-2'!I9</f>
        <v>0</v>
      </c>
      <c r="J9" s="491">
        <f>'D-11-1'!J9+'D-11-2'!J9</f>
        <v>0</v>
      </c>
      <c r="K9" s="491">
        <f>'D-11-1'!K9+'D-11-2'!K9</f>
        <v>0</v>
      </c>
      <c r="L9" s="491">
        <f>'D-11-1'!L9+'D-11-2'!L9</f>
        <v>0</v>
      </c>
      <c r="M9" s="141" t="s">
        <v>719</v>
      </c>
      <c r="N9" s="1168"/>
    </row>
    <row r="10" spans="1:14" s="37" customFormat="1" ht="12.75" customHeight="1" thickTop="1" thickBot="1">
      <c r="A10" s="1413"/>
      <c r="B10" s="341" t="s">
        <v>66</v>
      </c>
      <c r="C10" s="450">
        <f>'D-11-1'!C10+'D-11-2'!C10</f>
        <v>52</v>
      </c>
      <c r="D10" s="491">
        <f>'D-11-1'!D10+'D-11-2'!D10</f>
        <v>0</v>
      </c>
      <c r="E10" s="491">
        <f>'D-11-1'!E10+'D-11-2'!E10</f>
        <v>40</v>
      </c>
      <c r="F10" s="491">
        <f>'D-11-1'!F10+'D-11-2'!F10</f>
        <v>3</v>
      </c>
      <c r="G10" s="491">
        <f>'D-11-1'!G10+'D-11-2'!G10</f>
        <v>4</v>
      </c>
      <c r="H10" s="491">
        <f>'D-11-1'!H10+'D-11-2'!H10</f>
        <v>2</v>
      </c>
      <c r="I10" s="491">
        <f>'D-11-1'!I10+'D-11-2'!I10</f>
        <v>2</v>
      </c>
      <c r="J10" s="491">
        <f>'D-11-1'!J10+'D-11-2'!J10</f>
        <v>1</v>
      </c>
      <c r="K10" s="491">
        <f>'D-11-1'!K10+'D-11-2'!K10</f>
        <v>0</v>
      </c>
      <c r="L10" s="491">
        <f>'D-11-1'!L10+'D-11-2'!L10</f>
        <v>0</v>
      </c>
      <c r="M10" s="141" t="s">
        <v>245</v>
      </c>
      <c r="N10" s="1168"/>
    </row>
    <row r="11" spans="1:14" ht="12.75" customHeight="1" thickTop="1" thickBot="1">
      <c r="A11" s="1414" t="s">
        <v>360</v>
      </c>
      <c r="B11" s="317" t="s">
        <v>723</v>
      </c>
      <c r="C11" s="550">
        <f>'D-11-1'!C11+'D-11-2'!C11</f>
        <v>82</v>
      </c>
      <c r="D11" s="556">
        <f>'D-11-1'!D11+'D-11-2'!D11</f>
        <v>0</v>
      </c>
      <c r="E11" s="556">
        <f>'D-11-1'!E11+'D-11-2'!E11</f>
        <v>50</v>
      </c>
      <c r="F11" s="556">
        <f>'D-11-1'!F11+'D-11-2'!F11</f>
        <v>14</v>
      </c>
      <c r="G11" s="556">
        <f>'D-11-1'!G11+'D-11-2'!G11</f>
        <v>3</v>
      </c>
      <c r="H11" s="556">
        <f>'D-11-1'!H11+'D-11-2'!H11</f>
        <v>7</v>
      </c>
      <c r="I11" s="556">
        <f>'D-11-1'!I11+'D-11-2'!I11</f>
        <v>3</v>
      </c>
      <c r="J11" s="556">
        <f>'D-11-1'!J11+'D-11-2'!J11</f>
        <v>4</v>
      </c>
      <c r="K11" s="556">
        <f>'D-11-1'!K11+'D-11-2'!K11</f>
        <v>1</v>
      </c>
      <c r="L11" s="556">
        <f>'D-11-1'!L11+'D-11-2'!L11</f>
        <v>0</v>
      </c>
      <c r="M11" s="344" t="s">
        <v>242</v>
      </c>
      <c r="N11" s="1175" t="s">
        <v>361</v>
      </c>
    </row>
    <row r="12" spans="1:14" ht="12.75" customHeight="1" thickTop="1" thickBot="1">
      <c r="A12" s="1415"/>
      <c r="B12" s="342" t="s">
        <v>724</v>
      </c>
      <c r="C12" s="550">
        <f>'D-11-1'!C12+'D-11-2'!C12</f>
        <v>11</v>
      </c>
      <c r="D12" s="556">
        <f>'D-11-1'!D12+'D-11-2'!D12</f>
        <v>0</v>
      </c>
      <c r="E12" s="556">
        <f>'D-11-1'!E12+'D-11-2'!E12</f>
        <v>4</v>
      </c>
      <c r="F12" s="556">
        <f>'D-11-1'!F12+'D-11-2'!F12</f>
        <v>2</v>
      </c>
      <c r="G12" s="556">
        <f>'D-11-1'!G12+'D-11-2'!G12</f>
        <v>1</v>
      </c>
      <c r="H12" s="556">
        <f>'D-11-1'!H12+'D-11-2'!H12</f>
        <v>3</v>
      </c>
      <c r="I12" s="556">
        <f>'D-11-1'!I12+'D-11-2'!I12</f>
        <v>1</v>
      </c>
      <c r="J12" s="556">
        <f>'D-11-1'!J12+'D-11-2'!J12</f>
        <v>0</v>
      </c>
      <c r="K12" s="556">
        <f>'D-11-1'!K12+'D-11-2'!K12</f>
        <v>0</v>
      </c>
      <c r="L12" s="556">
        <f>'D-11-1'!L12+'D-11-2'!L12</f>
        <v>0</v>
      </c>
      <c r="M12" s="142" t="s">
        <v>719</v>
      </c>
      <c r="N12" s="1175"/>
    </row>
    <row r="13" spans="1:14" s="37" customFormat="1" ht="12.75" customHeight="1" thickTop="1" thickBot="1">
      <c r="A13" s="1416"/>
      <c r="B13" s="342" t="s">
        <v>66</v>
      </c>
      <c r="C13" s="550">
        <f>'D-11-1'!C13+'D-11-2'!C13</f>
        <v>93</v>
      </c>
      <c r="D13" s="556">
        <f>'D-11-1'!D13+'D-11-2'!D13</f>
        <v>0</v>
      </c>
      <c r="E13" s="556">
        <f>'D-11-1'!E13+'D-11-2'!E13</f>
        <v>54</v>
      </c>
      <c r="F13" s="556">
        <f>'D-11-1'!F13+'D-11-2'!F13</f>
        <v>16</v>
      </c>
      <c r="G13" s="556">
        <f>'D-11-1'!G13+'D-11-2'!G13</f>
        <v>4</v>
      </c>
      <c r="H13" s="556">
        <f>'D-11-1'!H13+'D-11-2'!H13</f>
        <v>10</v>
      </c>
      <c r="I13" s="556">
        <f>'D-11-1'!I13+'D-11-2'!I13</f>
        <v>4</v>
      </c>
      <c r="J13" s="556">
        <f>'D-11-1'!J13+'D-11-2'!J13</f>
        <v>4</v>
      </c>
      <c r="K13" s="556">
        <f>'D-11-1'!K13+'D-11-2'!K13</f>
        <v>1</v>
      </c>
      <c r="L13" s="556">
        <f>'D-11-1'!L13+'D-11-2'!L13</f>
        <v>0</v>
      </c>
      <c r="M13" s="142" t="s">
        <v>245</v>
      </c>
      <c r="N13" s="1175"/>
    </row>
    <row r="14" spans="1:14" ht="12.75" customHeight="1" thickTop="1" thickBot="1">
      <c r="A14" s="1417" t="s">
        <v>554</v>
      </c>
      <c r="B14" s="315" t="s">
        <v>723</v>
      </c>
      <c r="C14" s="450">
        <f>'D-11-1'!C14+'D-11-2'!C14</f>
        <v>116</v>
      </c>
      <c r="D14" s="491">
        <f>'D-11-1'!D14+'D-11-2'!D14</f>
        <v>0</v>
      </c>
      <c r="E14" s="491">
        <f>'D-11-1'!E14+'D-11-2'!E14</f>
        <v>60</v>
      </c>
      <c r="F14" s="491">
        <f>'D-11-1'!F14+'D-11-2'!F14</f>
        <v>13</v>
      </c>
      <c r="G14" s="491">
        <f>'D-11-1'!G14+'D-11-2'!G14</f>
        <v>13</v>
      </c>
      <c r="H14" s="491">
        <f>'D-11-1'!H14+'D-11-2'!H14</f>
        <v>6</v>
      </c>
      <c r="I14" s="491">
        <f>'D-11-1'!I14+'D-11-2'!I14</f>
        <v>12</v>
      </c>
      <c r="J14" s="491">
        <f>'D-11-1'!J14+'D-11-2'!J14</f>
        <v>9</v>
      </c>
      <c r="K14" s="491">
        <f>'D-11-1'!K14+'D-11-2'!K14</f>
        <v>3</v>
      </c>
      <c r="L14" s="491">
        <f>'D-11-1'!L14+'D-11-2'!L14</f>
        <v>0</v>
      </c>
      <c r="M14" s="143" t="s">
        <v>242</v>
      </c>
      <c r="N14" s="1168" t="s">
        <v>548</v>
      </c>
    </row>
    <row r="15" spans="1:14" ht="12.75" customHeight="1" thickTop="1" thickBot="1">
      <c r="A15" s="1412"/>
      <c r="B15" s="341" t="s">
        <v>724</v>
      </c>
      <c r="C15" s="450">
        <f>'D-11-1'!C15+'D-11-2'!C15</f>
        <v>17</v>
      </c>
      <c r="D15" s="491">
        <f>'D-11-1'!D15+'D-11-2'!D15</f>
        <v>0</v>
      </c>
      <c r="E15" s="491">
        <f>'D-11-1'!E15+'D-11-2'!E15</f>
        <v>9</v>
      </c>
      <c r="F15" s="491">
        <f>'D-11-1'!F15+'D-11-2'!F15</f>
        <v>3</v>
      </c>
      <c r="G15" s="491">
        <f>'D-11-1'!G15+'D-11-2'!G15</f>
        <v>2</v>
      </c>
      <c r="H15" s="491">
        <f>'D-11-1'!H15+'D-11-2'!H15</f>
        <v>2</v>
      </c>
      <c r="I15" s="491">
        <f>'D-11-1'!I15+'D-11-2'!I15</f>
        <v>0</v>
      </c>
      <c r="J15" s="491">
        <f>'D-11-1'!J15+'D-11-2'!J15</f>
        <v>1</v>
      </c>
      <c r="K15" s="491">
        <f>'D-11-1'!K15+'D-11-2'!K15</f>
        <v>0</v>
      </c>
      <c r="L15" s="491">
        <f>'D-11-1'!L15+'D-11-2'!L15</f>
        <v>0</v>
      </c>
      <c r="M15" s="141" t="s">
        <v>719</v>
      </c>
      <c r="N15" s="1168"/>
    </row>
    <row r="16" spans="1:14" s="37" customFormat="1" ht="12.75" customHeight="1" thickTop="1" thickBot="1">
      <c r="A16" s="1413"/>
      <c r="B16" s="341" t="s">
        <v>66</v>
      </c>
      <c r="C16" s="450">
        <f>'D-11-1'!C16+'D-11-2'!C16</f>
        <v>133</v>
      </c>
      <c r="D16" s="491">
        <f>'D-11-1'!D16+'D-11-2'!D16</f>
        <v>0</v>
      </c>
      <c r="E16" s="491">
        <f>'D-11-1'!E16+'D-11-2'!E16</f>
        <v>69</v>
      </c>
      <c r="F16" s="491">
        <f>'D-11-1'!F16+'D-11-2'!F16</f>
        <v>16</v>
      </c>
      <c r="G16" s="491">
        <f>'D-11-1'!G16+'D-11-2'!G16</f>
        <v>15</v>
      </c>
      <c r="H16" s="491">
        <f>'D-11-1'!H16+'D-11-2'!H16</f>
        <v>8</v>
      </c>
      <c r="I16" s="491">
        <f>'D-11-1'!I16+'D-11-2'!I16</f>
        <v>12</v>
      </c>
      <c r="J16" s="491">
        <f>'D-11-1'!J16+'D-11-2'!J16</f>
        <v>10</v>
      </c>
      <c r="K16" s="491">
        <f>'D-11-1'!K16+'D-11-2'!K16</f>
        <v>3</v>
      </c>
      <c r="L16" s="491">
        <f>'D-11-1'!L16+'D-11-2'!L16</f>
        <v>0</v>
      </c>
      <c r="M16" s="141" t="s">
        <v>245</v>
      </c>
      <c r="N16" s="1168"/>
    </row>
    <row r="17" spans="1:14" ht="12.75" customHeight="1" thickTop="1" thickBot="1">
      <c r="A17" s="1414" t="s">
        <v>362</v>
      </c>
      <c r="B17" s="317" t="s">
        <v>723</v>
      </c>
      <c r="C17" s="550">
        <f>'D-11-1'!C17+'D-11-2'!C17</f>
        <v>183</v>
      </c>
      <c r="D17" s="556">
        <f>'D-11-1'!D17+'D-11-2'!D17</f>
        <v>0</v>
      </c>
      <c r="E17" s="556">
        <f>'D-11-1'!E17+'D-11-2'!E17</f>
        <v>115</v>
      </c>
      <c r="F17" s="556">
        <f>'D-11-1'!F17+'D-11-2'!F17</f>
        <v>19</v>
      </c>
      <c r="G17" s="556">
        <f>'D-11-1'!G17+'D-11-2'!G17</f>
        <v>13</v>
      </c>
      <c r="H17" s="556">
        <f>'D-11-1'!H17+'D-11-2'!H17</f>
        <v>8</v>
      </c>
      <c r="I17" s="556">
        <f>'D-11-1'!I17+'D-11-2'!I17</f>
        <v>8</v>
      </c>
      <c r="J17" s="556">
        <f>'D-11-1'!J17+'D-11-2'!J17</f>
        <v>11</v>
      </c>
      <c r="K17" s="556">
        <f>'D-11-1'!K17+'D-11-2'!K17</f>
        <v>9</v>
      </c>
      <c r="L17" s="556">
        <f>'D-11-1'!L17+'D-11-2'!L17</f>
        <v>0</v>
      </c>
      <c r="M17" s="344" t="s">
        <v>242</v>
      </c>
      <c r="N17" s="1175" t="s">
        <v>363</v>
      </c>
    </row>
    <row r="18" spans="1:14" ht="12.75" customHeight="1" thickTop="1" thickBot="1">
      <c r="A18" s="1415"/>
      <c r="B18" s="342" t="s">
        <v>724</v>
      </c>
      <c r="C18" s="550">
        <f>'D-11-1'!C18+'D-11-2'!C18</f>
        <v>11</v>
      </c>
      <c r="D18" s="556">
        <f>'D-11-1'!D18+'D-11-2'!D18</f>
        <v>0</v>
      </c>
      <c r="E18" s="556">
        <f>'D-11-1'!E18+'D-11-2'!E18</f>
        <v>6</v>
      </c>
      <c r="F18" s="556">
        <f>'D-11-1'!F18+'D-11-2'!F18</f>
        <v>0</v>
      </c>
      <c r="G18" s="556">
        <f>'D-11-1'!G18+'D-11-2'!G18</f>
        <v>2</v>
      </c>
      <c r="H18" s="556">
        <f>'D-11-1'!H18+'D-11-2'!H18</f>
        <v>1</v>
      </c>
      <c r="I18" s="556">
        <f>'D-11-1'!I18+'D-11-2'!I18</f>
        <v>1</v>
      </c>
      <c r="J18" s="556">
        <f>'D-11-1'!J18+'D-11-2'!J18</f>
        <v>1</v>
      </c>
      <c r="K18" s="556">
        <f>'D-11-1'!K18+'D-11-2'!K18</f>
        <v>0</v>
      </c>
      <c r="L18" s="556">
        <f>'D-11-1'!L18+'D-11-2'!L18</f>
        <v>0</v>
      </c>
      <c r="M18" s="142" t="s">
        <v>719</v>
      </c>
      <c r="N18" s="1175"/>
    </row>
    <row r="19" spans="1:14" s="37" customFormat="1" ht="12.75" customHeight="1" thickTop="1" thickBot="1">
      <c r="A19" s="1416"/>
      <c r="B19" s="342" t="s">
        <v>66</v>
      </c>
      <c r="C19" s="550">
        <f>'D-11-1'!C19+'D-11-2'!C19</f>
        <v>194</v>
      </c>
      <c r="D19" s="556">
        <f>'D-11-1'!D19+'D-11-2'!D19</f>
        <v>0</v>
      </c>
      <c r="E19" s="556">
        <f>'D-11-1'!E19+'D-11-2'!E19</f>
        <v>121</v>
      </c>
      <c r="F19" s="556">
        <f>'D-11-1'!F19+'D-11-2'!F19</f>
        <v>19</v>
      </c>
      <c r="G19" s="556">
        <f>'D-11-1'!G19+'D-11-2'!G19</f>
        <v>15</v>
      </c>
      <c r="H19" s="556">
        <f>'D-11-1'!H19+'D-11-2'!H19</f>
        <v>9</v>
      </c>
      <c r="I19" s="556">
        <f>'D-11-1'!I19+'D-11-2'!I19</f>
        <v>9</v>
      </c>
      <c r="J19" s="556">
        <f>'D-11-1'!J19+'D-11-2'!J19</f>
        <v>12</v>
      </c>
      <c r="K19" s="556">
        <f>'D-11-1'!K19+'D-11-2'!K19</f>
        <v>9</v>
      </c>
      <c r="L19" s="556">
        <f>'D-11-1'!L19+'D-11-2'!L19</f>
        <v>0</v>
      </c>
      <c r="M19" s="142" t="s">
        <v>245</v>
      </c>
      <c r="N19" s="1175"/>
    </row>
    <row r="20" spans="1:14" ht="12.75" customHeight="1" thickTop="1" thickBot="1">
      <c r="A20" s="1417" t="s">
        <v>555</v>
      </c>
      <c r="B20" s="315" t="s">
        <v>723</v>
      </c>
      <c r="C20" s="450">
        <f>'D-11-1'!C20+'D-11-2'!C20</f>
        <v>67</v>
      </c>
      <c r="D20" s="491">
        <f>'D-11-1'!D20+'D-11-2'!D20</f>
        <v>0</v>
      </c>
      <c r="E20" s="491">
        <f>'D-11-1'!E20+'D-11-2'!E20</f>
        <v>29</v>
      </c>
      <c r="F20" s="491">
        <f>'D-11-1'!F20+'D-11-2'!F20</f>
        <v>12</v>
      </c>
      <c r="G20" s="491">
        <f>'D-11-1'!G20+'D-11-2'!G20</f>
        <v>5</v>
      </c>
      <c r="H20" s="491">
        <f>'D-11-1'!H20+'D-11-2'!H20</f>
        <v>8</v>
      </c>
      <c r="I20" s="491">
        <f>'D-11-1'!I20+'D-11-2'!I20</f>
        <v>6</v>
      </c>
      <c r="J20" s="491">
        <f>'D-11-1'!J20+'D-11-2'!J20</f>
        <v>5</v>
      </c>
      <c r="K20" s="491">
        <f>'D-11-1'!K20+'D-11-2'!K20</f>
        <v>2</v>
      </c>
      <c r="L20" s="491">
        <f>'D-11-1'!L20+'D-11-2'!L20</f>
        <v>0</v>
      </c>
      <c r="M20" s="143" t="s">
        <v>242</v>
      </c>
      <c r="N20" s="1168" t="s">
        <v>549</v>
      </c>
    </row>
    <row r="21" spans="1:14" ht="12.75" customHeight="1" thickTop="1" thickBot="1">
      <c r="A21" s="1412"/>
      <c r="B21" s="341" t="s">
        <v>724</v>
      </c>
      <c r="C21" s="450">
        <f>'D-11-1'!C21+'D-11-2'!C21</f>
        <v>4</v>
      </c>
      <c r="D21" s="491">
        <f>'D-11-1'!D21+'D-11-2'!D21</f>
        <v>0</v>
      </c>
      <c r="E21" s="491">
        <f>'D-11-1'!E21+'D-11-2'!E21</f>
        <v>1</v>
      </c>
      <c r="F21" s="491">
        <f>'D-11-1'!F21+'D-11-2'!F21</f>
        <v>0</v>
      </c>
      <c r="G21" s="491">
        <f>'D-11-1'!G21+'D-11-2'!G21</f>
        <v>0</v>
      </c>
      <c r="H21" s="491">
        <f>'D-11-1'!H21+'D-11-2'!H21</f>
        <v>1</v>
      </c>
      <c r="I21" s="491">
        <f>'D-11-1'!I21+'D-11-2'!I21</f>
        <v>2</v>
      </c>
      <c r="J21" s="491">
        <f>'D-11-1'!J21+'D-11-2'!J21</f>
        <v>0</v>
      </c>
      <c r="K21" s="491">
        <f>'D-11-1'!K21+'D-11-2'!K21</f>
        <v>0</v>
      </c>
      <c r="L21" s="491">
        <f>'D-11-1'!L21+'D-11-2'!L21</f>
        <v>0</v>
      </c>
      <c r="M21" s="141" t="s">
        <v>719</v>
      </c>
      <c r="N21" s="1168"/>
    </row>
    <row r="22" spans="1:14" s="37" customFormat="1" ht="12.75" customHeight="1" thickTop="1" thickBot="1">
      <c r="A22" s="1413"/>
      <c r="B22" s="341" t="s">
        <v>66</v>
      </c>
      <c r="C22" s="450">
        <f>'D-11-1'!C22+'D-11-2'!C22</f>
        <v>71</v>
      </c>
      <c r="D22" s="491">
        <f>'D-11-1'!D22+'D-11-2'!D22</f>
        <v>0</v>
      </c>
      <c r="E22" s="491">
        <f>'D-11-1'!E22+'D-11-2'!E22</f>
        <v>30</v>
      </c>
      <c r="F22" s="491">
        <f>'D-11-1'!F22+'D-11-2'!F22</f>
        <v>12</v>
      </c>
      <c r="G22" s="491">
        <f>'D-11-1'!G22+'D-11-2'!G22</f>
        <v>5</v>
      </c>
      <c r="H22" s="491">
        <f>'D-11-1'!H22+'D-11-2'!H22</f>
        <v>9</v>
      </c>
      <c r="I22" s="491">
        <f>'D-11-1'!I22+'D-11-2'!I22</f>
        <v>8</v>
      </c>
      <c r="J22" s="491">
        <f>'D-11-1'!J22+'D-11-2'!J22</f>
        <v>5</v>
      </c>
      <c r="K22" s="491">
        <f>'D-11-1'!K22+'D-11-2'!K22</f>
        <v>2</v>
      </c>
      <c r="L22" s="491">
        <f>'D-11-1'!L22+'D-11-2'!L22</f>
        <v>0</v>
      </c>
      <c r="M22" s="141" t="s">
        <v>245</v>
      </c>
      <c r="N22" s="1168"/>
    </row>
    <row r="23" spans="1:14" s="346" customFormat="1" ht="12.75" customHeight="1" thickTop="1" thickBot="1">
      <c r="A23" s="1421" t="s">
        <v>726</v>
      </c>
      <c r="B23" s="345" t="s">
        <v>723</v>
      </c>
      <c r="C23" s="550">
        <f>L23+K23+J23+I23+H23+G23+F23+E23+D23</f>
        <v>5</v>
      </c>
      <c r="D23" s="556">
        <v>0</v>
      </c>
      <c r="E23" s="556">
        <v>2</v>
      </c>
      <c r="F23" s="556">
        <v>0</v>
      </c>
      <c r="G23" s="556">
        <v>0</v>
      </c>
      <c r="H23" s="556">
        <v>0</v>
      </c>
      <c r="I23" s="556">
        <v>0</v>
      </c>
      <c r="J23" s="556">
        <v>3</v>
      </c>
      <c r="K23" s="556">
        <v>0</v>
      </c>
      <c r="L23" s="556">
        <v>0</v>
      </c>
      <c r="M23" s="627" t="s">
        <v>242</v>
      </c>
      <c r="N23" s="1381" t="s">
        <v>725</v>
      </c>
    </row>
    <row r="24" spans="1:14" s="346" customFormat="1" ht="12.75" customHeight="1" thickTop="1" thickBot="1">
      <c r="A24" s="1422"/>
      <c r="B24" s="345" t="s">
        <v>724</v>
      </c>
      <c r="C24" s="550">
        <f t="shared" ref="C24:C46" si="0">L24+K24+J24+I24+H24+G24+F24+E24+D24</f>
        <v>0</v>
      </c>
      <c r="D24" s="556">
        <v>0</v>
      </c>
      <c r="E24" s="556">
        <v>0</v>
      </c>
      <c r="F24" s="556">
        <v>0</v>
      </c>
      <c r="G24" s="556">
        <v>0</v>
      </c>
      <c r="H24" s="556">
        <v>0</v>
      </c>
      <c r="I24" s="556">
        <v>0</v>
      </c>
      <c r="J24" s="556">
        <v>0</v>
      </c>
      <c r="K24" s="556">
        <v>0</v>
      </c>
      <c r="L24" s="556">
        <v>0</v>
      </c>
      <c r="M24" s="627" t="s">
        <v>719</v>
      </c>
      <c r="N24" s="1382"/>
    </row>
    <row r="25" spans="1:14" s="346" customFormat="1" ht="12.75" customHeight="1" thickTop="1" thickBot="1">
      <c r="A25" s="1423"/>
      <c r="B25" s="345" t="s">
        <v>66</v>
      </c>
      <c r="C25" s="550">
        <f t="shared" si="0"/>
        <v>5</v>
      </c>
      <c r="D25" s="556">
        <f>'D-11-1'!D25+'D-11-2'!D25</f>
        <v>0</v>
      </c>
      <c r="E25" s="556">
        <f>'D-11-1'!E25+'D-11-2'!E25</f>
        <v>2</v>
      </c>
      <c r="F25" s="556">
        <f>'D-11-1'!F25+'D-11-2'!F25</f>
        <v>0</v>
      </c>
      <c r="G25" s="556">
        <f>'D-11-1'!G25+'D-11-2'!G25</f>
        <v>0</v>
      </c>
      <c r="H25" s="556">
        <f>'D-11-1'!H25+'D-11-2'!H25</f>
        <v>0</v>
      </c>
      <c r="I25" s="556">
        <f>'D-11-1'!I25+'D-11-2'!I25</f>
        <v>0</v>
      </c>
      <c r="J25" s="556">
        <f>'D-11-1'!J25+'D-11-2'!J25</f>
        <v>3</v>
      </c>
      <c r="K25" s="556">
        <f>'D-11-1'!K25+'D-11-2'!K25</f>
        <v>0</v>
      </c>
      <c r="L25" s="556">
        <f>'D-11-1'!L25+'D-11-2'!L25</f>
        <v>0</v>
      </c>
      <c r="M25" s="627" t="s">
        <v>245</v>
      </c>
      <c r="N25" s="1383"/>
    </row>
    <row r="26" spans="1:14" ht="12.75" customHeight="1" thickTop="1" thickBot="1">
      <c r="A26" s="1418" t="s">
        <v>556</v>
      </c>
      <c r="B26" s="315" t="s">
        <v>723</v>
      </c>
      <c r="C26" s="450">
        <f t="shared" si="0"/>
        <v>146</v>
      </c>
      <c r="D26" s="491">
        <f>'D-11-1'!D26+'D-11-2'!D26</f>
        <v>0</v>
      </c>
      <c r="E26" s="491">
        <f>'D-11-1'!E26+'D-11-2'!E26</f>
        <v>38</v>
      </c>
      <c r="F26" s="491">
        <f>'D-11-1'!F26+'D-11-2'!F26</f>
        <v>25</v>
      </c>
      <c r="G26" s="491">
        <f>'D-11-1'!G26+'D-11-2'!G26</f>
        <v>23</v>
      </c>
      <c r="H26" s="491">
        <f>'D-11-1'!H26+'D-11-2'!H26</f>
        <v>21</v>
      </c>
      <c r="I26" s="491">
        <f>'D-11-1'!I26+'D-11-2'!I26</f>
        <v>22</v>
      </c>
      <c r="J26" s="491">
        <f>'D-11-1'!J26+'D-11-2'!J26</f>
        <v>12</v>
      </c>
      <c r="K26" s="491">
        <f>'D-11-1'!K26+'D-11-2'!K26</f>
        <v>5</v>
      </c>
      <c r="L26" s="491">
        <f>'D-11-1'!L26+'D-11-2'!L26</f>
        <v>0</v>
      </c>
      <c r="M26" s="143" t="s">
        <v>242</v>
      </c>
      <c r="N26" s="1168" t="s">
        <v>550</v>
      </c>
    </row>
    <row r="27" spans="1:14" ht="12.75" customHeight="1" thickTop="1" thickBot="1">
      <c r="A27" s="1419"/>
      <c r="B27" s="341" t="s">
        <v>724</v>
      </c>
      <c r="C27" s="450">
        <f t="shared" si="0"/>
        <v>0</v>
      </c>
      <c r="D27" s="491">
        <f>'D-11-1'!D27+'D-11-2'!D27</f>
        <v>0</v>
      </c>
      <c r="E27" s="491">
        <f>'D-11-1'!E27+'D-11-2'!E27</f>
        <v>0</v>
      </c>
      <c r="F27" s="491">
        <f>'D-11-1'!F27+'D-11-2'!F27</f>
        <v>0</v>
      </c>
      <c r="G27" s="491">
        <f>'D-11-1'!G27+'D-11-2'!G27</f>
        <v>0</v>
      </c>
      <c r="H27" s="491">
        <f>'D-11-1'!H27+'D-11-2'!H27</f>
        <v>0</v>
      </c>
      <c r="I27" s="491">
        <f>'D-11-1'!I27+'D-11-2'!I27</f>
        <v>0</v>
      </c>
      <c r="J27" s="491">
        <f>'D-11-1'!J27+'D-11-2'!J27</f>
        <v>0</v>
      </c>
      <c r="K27" s="491">
        <f>'D-11-1'!K27+'D-11-2'!K27</f>
        <v>0</v>
      </c>
      <c r="L27" s="491">
        <f>'D-11-1'!L27+'D-11-2'!L27</f>
        <v>0</v>
      </c>
      <c r="M27" s="141" t="s">
        <v>719</v>
      </c>
      <c r="N27" s="1168"/>
    </row>
    <row r="28" spans="1:14" s="37" customFormat="1" ht="12.75" customHeight="1" thickTop="1" thickBot="1">
      <c r="A28" s="1420"/>
      <c r="B28" s="341" t="s">
        <v>66</v>
      </c>
      <c r="C28" s="450">
        <f t="shared" si="0"/>
        <v>146</v>
      </c>
      <c r="D28" s="491">
        <f>'D-11-1'!D28+'D-11-2'!D28</f>
        <v>0</v>
      </c>
      <c r="E28" s="491">
        <f>'D-11-1'!E28+'D-11-2'!E28</f>
        <v>38</v>
      </c>
      <c r="F28" s="491">
        <f>'D-11-1'!F28+'D-11-2'!F28</f>
        <v>25</v>
      </c>
      <c r="G28" s="491">
        <f>'D-11-1'!G28+'D-11-2'!G28</f>
        <v>23</v>
      </c>
      <c r="H28" s="491">
        <f>'D-11-1'!H28+'D-11-2'!H28</f>
        <v>21</v>
      </c>
      <c r="I28" s="491">
        <f>'D-11-1'!I28+'D-11-2'!I28</f>
        <v>22</v>
      </c>
      <c r="J28" s="491">
        <f>'D-11-1'!J28+'D-11-2'!J28</f>
        <v>12</v>
      </c>
      <c r="K28" s="491">
        <f>'D-11-1'!K28+'D-11-2'!K28</f>
        <v>5</v>
      </c>
      <c r="L28" s="491">
        <f>'D-11-1'!L28+'D-11-2'!L28</f>
        <v>0</v>
      </c>
      <c r="M28" s="141" t="s">
        <v>245</v>
      </c>
      <c r="N28" s="1168"/>
    </row>
    <row r="29" spans="1:14" ht="12.75" customHeight="1" thickTop="1" thickBot="1">
      <c r="A29" s="1414" t="s">
        <v>564</v>
      </c>
      <c r="B29" s="317" t="s">
        <v>723</v>
      </c>
      <c r="C29" s="550">
        <f t="shared" si="0"/>
        <v>111</v>
      </c>
      <c r="D29" s="556">
        <f>'D-11-1'!D29+'D-11-2'!D29</f>
        <v>0</v>
      </c>
      <c r="E29" s="556">
        <f>'D-11-1'!E29+'D-11-2'!E29</f>
        <v>61</v>
      </c>
      <c r="F29" s="556">
        <f>'D-11-1'!F29+'D-11-2'!F29</f>
        <v>14</v>
      </c>
      <c r="G29" s="556">
        <f>'D-11-1'!G29+'D-11-2'!G29</f>
        <v>6</v>
      </c>
      <c r="H29" s="556">
        <f>'D-11-1'!H29+'D-11-2'!H29</f>
        <v>16</v>
      </c>
      <c r="I29" s="556">
        <f>'D-11-1'!I29+'D-11-2'!I29</f>
        <v>8</v>
      </c>
      <c r="J29" s="556">
        <f>'D-11-1'!J29+'D-11-2'!J29</f>
        <v>5</v>
      </c>
      <c r="K29" s="556">
        <f>'D-11-1'!K29+'D-11-2'!K29</f>
        <v>1</v>
      </c>
      <c r="L29" s="556">
        <f>'D-11-1'!L29+'D-11-2'!L29</f>
        <v>0</v>
      </c>
      <c r="M29" s="627" t="s">
        <v>242</v>
      </c>
      <c r="N29" s="1269" t="s">
        <v>560</v>
      </c>
    </row>
    <row r="30" spans="1:14" ht="12.75" customHeight="1" thickTop="1" thickBot="1">
      <c r="A30" s="1415"/>
      <c r="B30" s="342" t="s">
        <v>724</v>
      </c>
      <c r="C30" s="550">
        <f t="shared" si="0"/>
        <v>0</v>
      </c>
      <c r="D30" s="556">
        <f>'D-11-1'!D30+'D-11-2'!D30</f>
        <v>0</v>
      </c>
      <c r="E30" s="556">
        <f>'D-11-1'!E30+'D-11-2'!E30</f>
        <v>0</v>
      </c>
      <c r="F30" s="556">
        <f>'D-11-1'!F30+'D-11-2'!F30</f>
        <v>0</v>
      </c>
      <c r="G30" s="556">
        <f>'D-11-1'!G30+'D-11-2'!G30</f>
        <v>0</v>
      </c>
      <c r="H30" s="556">
        <f>'D-11-1'!H30+'D-11-2'!H30</f>
        <v>0</v>
      </c>
      <c r="I30" s="556">
        <f>'D-11-1'!I30+'D-11-2'!I30</f>
        <v>0</v>
      </c>
      <c r="J30" s="556">
        <f>'D-11-1'!J30+'D-11-2'!J30</f>
        <v>0</v>
      </c>
      <c r="K30" s="556">
        <f>'D-11-1'!K30+'D-11-2'!K30</f>
        <v>0</v>
      </c>
      <c r="L30" s="556">
        <f>'D-11-1'!L30+'D-11-2'!L30</f>
        <v>0</v>
      </c>
      <c r="M30" s="142" t="s">
        <v>719</v>
      </c>
      <c r="N30" s="1269"/>
    </row>
    <row r="31" spans="1:14" s="37" customFormat="1" ht="12.75" customHeight="1" thickTop="1" thickBot="1">
      <c r="A31" s="1415"/>
      <c r="B31" s="342" t="s">
        <v>66</v>
      </c>
      <c r="C31" s="550">
        <f t="shared" si="0"/>
        <v>111</v>
      </c>
      <c r="D31" s="556">
        <f>'D-11-1'!D31+'D-11-2'!D31</f>
        <v>0</v>
      </c>
      <c r="E31" s="556">
        <f>'D-11-1'!E31+'D-11-2'!E31</f>
        <v>61</v>
      </c>
      <c r="F31" s="556">
        <f>'D-11-1'!F31+'D-11-2'!F31</f>
        <v>14</v>
      </c>
      <c r="G31" s="556">
        <f>'D-11-1'!G31+'D-11-2'!G31</f>
        <v>6</v>
      </c>
      <c r="H31" s="556">
        <f>'D-11-1'!H31+'D-11-2'!H31</f>
        <v>16</v>
      </c>
      <c r="I31" s="556">
        <f>'D-11-1'!I31+'D-11-2'!I31</f>
        <v>8</v>
      </c>
      <c r="J31" s="556">
        <f>'D-11-1'!J31+'D-11-2'!J31</f>
        <v>5</v>
      </c>
      <c r="K31" s="556">
        <f>'D-11-1'!K31+'D-11-2'!K31</f>
        <v>1</v>
      </c>
      <c r="L31" s="556">
        <f>'D-11-1'!L31+'D-11-2'!L31</f>
        <v>0</v>
      </c>
      <c r="M31" s="142" t="s">
        <v>245</v>
      </c>
      <c r="N31" s="1293"/>
    </row>
    <row r="32" spans="1:14" ht="12.75" customHeight="1" thickTop="1" thickBot="1">
      <c r="A32" s="1433" t="s">
        <v>562</v>
      </c>
      <c r="B32" s="315" t="s">
        <v>723</v>
      </c>
      <c r="C32" s="450">
        <f t="shared" si="0"/>
        <v>194</v>
      </c>
      <c r="D32" s="491">
        <f>'D-11-1'!D32+'D-11-2'!D32</f>
        <v>0</v>
      </c>
      <c r="E32" s="491">
        <f>'D-11-1'!E32+'D-11-2'!E32</f>
        <v>83</v>
      </c>
      <c r="F32" s="491">
        <f>'D-11-1'!F32+'D-11-2'!F32</f>
        <v>20</v>
      </c>
      <c r="G32" s="491">
        <f>'D-11-1'!G32+'D-11-2'!G32</f>
        <v>13</v>
      </c>
      <c r="H32" s="491">
        <f>'D-11-1'!H32+'D-11-2'!H32</f>
        <v>20</v>
      </c>
      <c r="I32" s="491">
        <f>'D-11-1'!I32+'D-11-2'!I32</f>
        <v>26</v>
      </c>
      <c r="J32" s="491">
        <f>'D-11-1'!J32+'D-11-2'!J32</f>
        <v>26</v>
      </c>
      <c r="K32" s="491">
        <f>'D-11-1'!K32+'D-11-2'!K32</f>
        <v>6</v>
      </c>
      <c r="L32" s="491">
        <f>'D-11-1'!L32+'D-11-2'!L32</f>
        <v>0</v>
      </c>
      <c r="M32" s="143" t="s">
        <v>242</v>
      </c>
      <c r="N32" s="1168" t="s">
        <v>551</v>
      </c>
    </row>
    <row r="33" spans="1:17" ht="12.75" customHeight="1" thickTop="1" thickBot="1">
      <c r="A33" s="1433"/>
      <c r="B33" s="341" t="s">
        <v>724</v>
      </c>
      <c r="C33" s="450">
        <f t="shared" si="0"/>
        <v>23</v>
      </c>
      <c r="D33" s="491">
        <f>'D-11-1'!D33+'D-11-2'!D33</f>
        <v>0</v>
      </c>
      <c r="E33" s="491">
        <f>'D-11-1'!E33+'D-11-2'!E33</f>
        <v>11</v>
      </c>
      <c r="F33" s="491">
        <f>'D-11-1'!F33+'D-11-2'!F33</f>
        <v>3</v>
      </c>
      <c r="G33" s="491">
        <f>'D-11-1'!G33+'D-11-2'!G33</f>
        <v>4</v>
      </c>
      <c r="H33" s="491">
        <f>'D-11-1'!H33+'D-11-2'!H33</f>
        <v>0</v>
      </c>
      <c r="I33" s="491">
        <f>'D-11-1'!I33+'D-11-2'!I33</f>
        <v>4</v>
      </c>
      <c r="J33" s="491">
        <f>'D-11-1'!J33+'D-11-2'!J33</f>
        <v>1</v>
      </c>
      <c r="K33" s="491">
        <f>'D-11-1'!K33+'D-11-2'!K33</f>
        <v>0</v>
      </c>
      <c r="L33" s="491">
        <f>'D-11-1'!L33+'D-11-2'!L33</f>
        <v>0</v>
      </c>
      <c r="M33" s="141" t="s">
        <v>719</v>
      </c>
      <c r="N33" s="1168"/>
    </row>
    <row r="34" spans="1:17" s="37" customFormat="1" ht="12.75" customHeight="1" thickTop="1" thickBot="1">
      <c r="A34" s="1433"/>
      <c r="B34" s="341" t="s">
        <v>66</v>
      </c>
      <c r="C34" s="450">
        <f t="shared" si="0"/>
        <v>217</v>
      </c>
      <c r="D34" s="491">
        <f>'D-11-1'!D34+'D-11-2'!D34</f>
        <v>0</v>
      </c>
      <c r="E34" s="491">
        <f>'D-11-1'!E34+'D-11-2'!E34</f>
        <v>94</v>
      </c>
      <c r="F34" s="491">
        <f>'D-11-1'!F34+'D-11-2'!F34</f>
        <v>23</v>
      </c>
      <c r="G34" s="491">
        <f>'D-11-1'!G34+'D-11-2'!G34</f>
        <v>17</v>
      </c>
      <c r="H34" s="491">
        <f>'D-11-1'!H34+'D-11-2'!H34</f>
        <v>20</v>
      </c>
      <c r="I34" s="491">
        <f>'D-11-1'!I34+'D-11-2'!I34</f>
        <v>30</v>
      </c>
      <c r="J34" s="491">
        <f>'D-11-1'!J34+'D-11-2'!J34</f>
        <v>27</v>
      </c>
      <c r="K34" s="491">
        <f>'D-11-1'!K34+'D-11-2'!K34</f>
        <v>6</v>
      </c>
      <c r="L34" s="491">
        <f>'D-11-1'!L34+'D-11-2'!L34</f>
        <v>0</v>
      </c>
      <c r="M34" s="141" t="s">
        <v>245</v>
      </c>
      <c r="N34" s="1168"/>
    </row>
    <row r="35" spans="1:17" ht="12.75" customHeight="1" thickTop="1" thickBot="1">
      <c r="A35" s="1378" t="s">
        <v>918</v>
      </c>
      <c r="B35" s="317" t="s">
        <v>723</v>
      </c>
      <c r="C35" s="454">
        <f t="shared" si="0"/>
        <v>312</v>
      </c>
      <c r="D35" s="493">
        <f>'D-11-1'!D35+'D-11-2'!D35</f>
        <v>0</v>
      </c>
      <c r="E35" s="493">
        <f>'D-11-1'!E35+'D-11-2'!E35</f>
        <v>35</v>
      </c>
      <c r="F35" s="493">
        <f>'D-11-1'!F35+'D-11-2'!F35</f>
        <v>34</v>
      </c>
      <c r="G35" s="493">
        <f>'D-11-1'!G35+'D-11-2'!G35</f>
        <v>32</v>
      </c>
      <c r="H35" s="493">
        <f>'D-11-1'!H35+'D-11-2'!H35</f>
        <v>54</v>
      </c>
      <c r="I35" s="493">
        <f>'D-11-1'!I35+'D-11-2'!I35</f>
        <v>46</v>
      </c>
      <c r="J35" s="493">
        <f>'D-11-1'!J35+'D-11-2'!J35</f>
        <v>58</v>
      </c>
      <c r="K35" s="493">
        <f>'D-11-1'!K35+'D-11-2'!K35</f>
        <v>53</v>
      </c>
      <c r="L35" s="493">
        <f>'D-11-1'!L35+'D-11-2'!L35</f>
        <v>0</v>
      </c>
      <c r="M35" s="142" t="s">
        <v>242</v>
      </c>
      <c r="N35" s="1175" t="s">
        <v>552</v>
      </c>
    </row>
    <row r="36" spans="1:17" ht="12.75" customHeight="1" thickTop="1" thickBot="1">
      <c r="A36" s="1379"/>
      <c r="B36" s="342" t="s">
        <v>724</v>
      </c>
      <c r="C36" s="550">
        <f t="shared" si="0"/>
        <v>57</v>
      </c>
      <c r="D36" s="556">
        <f>'D-11-1'!D36+'D-11-2'!D36</f>
        <v>0</v>
      </c>
      <c r="E36" s="556">
        <f>'D-11-1'!E36+'D-11-2'!E36</f>
        <v>14</v>
      </c>
      <c r="F36" s="556">
        <f>'D-11-1'!F36+'D-11-2'!F36</f>
        <v>8</v>
      </c>
      <c r="G36" s="556">
        <f>'D-11-1'!G36+'D-11-2'!G36</f>
        <v>9</v>
      </c>
      <c r="H36" s="556">
        <f>'D-11-1'!H36+'D-11-2'!H36</f>
        <v>10</v>
      </c>
      <c r="I36" s="556">
        <f>'D-11-1'!I36+'D-11-2'!I36</f>
        <v>9</v>
      </c>
      <c r="J36" s="556">
        <f>'D-11-1'!J36+'D-11-2'!J36</f>
        <v>5</v>
      </c>
      <c r="K36" s="556">
        <f>'D-11-1'!K36+'D-11-2'!K36</f>
        <v>2</v>
      </c>
      <c r="L36" s="556">
        <f>'D-11-1'!L36+'D-11-2'!L36</f>
        <v>0</v>
      </c>
      <c r="M36" s="142" t="s">
        <v>719</v>
      </c>
      <c r="N36" s="1175"/>
    </row>
    <row r="37" spans="1:17" s="37" customFormat="1" ht="12.75" customHeight="1" thickTop="1">
      <c r="A37" s="1380"/>
      <c r="B37" s="343" t="s">
        <v>66</v>
      </c>
      <c r="C37" s="462">
        <v>504</v>
      </c>
      <c r="D37" s="788">
        <f>'D-11-1'!D37+'D-11-2'!D37</f>
        <v>0</v>
      </c>
      <c r="E37" s="788">
        <f>'D-11-1'!E37+'D-11-2'!E37</f>
        <v>49</v>
      </c>
      <c r="F37" s="788">
        <f>'D-11-1'!F37+'D-11-2'!F37</f>
        <v>42</v>
      </c>
      <c r="G37" s="788">
        <f>'D-11-1'!G37+'D-11-2'!G37</f>
        <v>41</v>
      </c>
      <c r="H37" s="788">
        <f>'D-11-1'!H37+'D-11-2'!H37</f>
        <v>64</v>
      </c>
      <c r="I37" s="788">
        <f>'D-11-1'!I37+'D-11-2'!I37</f>
        <v>55</v>
      </c>
      <c r="J37" s="788">
        <f>'D-11-1'!J37+'D-11-2'!J37</f>
        <v>63</v>
      </c>
      <c r="K37" s="788">
        <f>'D-11-1'!K37+'D-11-2'!K37</f>
        <v>55</v>
      </c>
      <c r="L37" s="788">
        <f>'D-11-1'!L37+'D-11-2'!L37</f>
        <v>0</v>
      </c>
      <c r="M37" s="628" t="s">
        <v>245</v>
      </c>
      <c r="N37" s="1434"/>
    </row>
    <row r="38" spans="1:17" ht="12.75" customHeight="1" thickBot="1">
      <c r="A38" s="1424" t="s">
        <v>919</v>
      </c>
      <c r="B38" s="315" t="s">
        <v>723</v>
      </c>
      <c r="C38" s="450">
        <f t="shared" si="0"/>
        <v>1268</v>
      </c>
      <c r="D38" s="491">
        <f>'D-11-1'!D38+'D-11-2'!D38</f>
        <v>0</v>
      </c>
      <c r="E38" s="491">
        <f>'D-11-1'!E38+'D-11-2'!E38</f>
        <v>513</v>
      </c>
      <c r="F38" s="491">
        <f>'D-11-1'!F38+'D-11-2'!F38</f>
        <v>154</v>
      </c>
      <c r="G38" s="491">
        <f>'D-11-1'!G38+'D-11-2'!G38</f>
        <v>112</v>
      </c>
      <c r="H38" s="491">
        <f>'D-11-1'!H38+'D-11-2'!H38</f>
        <v>142</v>
      </c>
      <c r="I38" s="491">
        <f>'D-11-1'!I38+'D-11-2'!I38</f>
        <v>133</v>
      </c>
      <c r="J38" s="491">
        <f>'D-11-1'!J38+'D-11-2'!J38</f>
        <v>134</v>
      </c>
      <c r="K38" s="491">
        <f>'D-11-1'!K38+'D-11-2'!K38</f>
        <v>80</v>
      </c>
      <c r="L38" s="491">
        <f>'D-11-1'!L38+'D-11-2'!L38</f>
        <v>0</v>
      </c>
      <c r="M38" s="143" t="s">
        <v>242</v>
      </c>
      <c r="N38" s="1363" t="s">
        <v>736</v>
      </c>
    </row>
    <row r="39" spans="1:17" ht="12.75" customHeight="1" thickTop="1" thickBot="1">
      <c r="A39" s="1425"/>
      <c r="B39" s="341" t="s">
        <v>724</v>
      </c>
      <c r="C39" s="450">
        <f t="shared" si="0"/>
        <v>123</v>
      </c>
      <c r="D39" s="495">
        <f>'D-11-1'!D39+'D-11-2'!D39</f>
        <v>0</v>
      </c>
      <c r="E39" s="495">
        <f>'D-11-1'!E39+'D-11-2'!E39</f>
        <v>45</v>
      </c>
      <c r="F39" s="495">
        <f>'D-11-1'!F39+'D-11-2'!F39</f>
        <v>16</v>
      </c>
      <c r="G39" s="495">
        <f>'D-11-1'!G39+'D-11-2'!G39</f>
        <v>18</v>
      </c>
      <c r="H39" s="495">
        <f>'D-11-1'!H39+'D-11-2'!H39</f>
        <v>17</v>
      </c>
      <c r="I39" s="495">
        <f>'D-11-1'!I39+'D-11-2'!I39</f>
        <v>17</v>
      </c>
      <c r="J39" s="495">
        <f>'D-11-1'!J39+'D-11-2'!J39</f>
        <v>8</v>
      </c>
      <c r="K39" s="495">
        <f>'D-11-1'!K39+'D-11-2'!K39</f>
        <v>2</v>
      </c>
      <c r="L39" s="495">
        <f>'D-11-1'!L39+'D-11-2'!L39</f>
        <v>0</v>
      </c>
      <c r="M39" s="141" t="s">
        <v>719</v>
      </c>
      <c r="N39" s="1363"/>
    </row>
    <row r="40" spans="1:17" s="37" customFormat="1" ht="12.75" customHeight="1" thickTop="1">
      <c r="A40" s="1426"/>
      <c r="B40" s="316" t="s">
        <v>66</v>
      </c>
      <c r="C40" s="460">
        <f t="shared" si="0"/>
        <v>1391</v>
      </c>
      <c r="D40" s="557">
        <f>'D-11-1'!D40+'D-11-2'!D40</f>
        <v>0</v>
      </c>
      <c r="E40" s="557">
        <f>'D-11-1'!E40+'D-11-2'!E40</f>
        <v>558</v>
      </c>
      <c r="F40" s="557">
        <f>'D-11-1'!F40+'D-11-2'!F40</f>
        <v>170</v>
      </c>
      <c r="G40" s="557">
        <f>'D-11-1'!G40+'D-11-2'!G40</f>
        <v>130</v>
      </c>
      <c r="H40" s="557">
        <f>'D-11-1'!H40+'D-11-2'!H40</f>
        <v>159</v>
      </c>
      <c r="I40" s="557">
        <f>'D-11-1'!I40+'D-11-2'!I40</f>
        <v>150</v>
      </c>
      <c r="J40" s="557">
        <f>'D-11-1'!J40+'D-11-2'!J40</f>
        <v>142</v>
      </c>
      <c r="K40" s="557">
        <f>'D-11-1'!K40+'D-11-2'!K40</f>
        <v>82</v>
      </c>
      <c r="L40" s="557">
        <f>'D-11-1'!L40+'D-11-2'!L40</f>
        <v>0</v>
      </c>
      <c r="M40" s="349" t="s">
        <v>245</v>
      </c>
      <c r="N40" s="1364"/>
    </row>
    <row r="41" spans="1:17" ht="12.75" customHeight="1" thickBot="1">
      <c r="A41" s="1427" t="s">
        <v>1001</v>
      </c>
      <c r="B41" s="345" t="s">
        <v>723</v>
      </c>
      <c r="C41" s="550">
        <f t="shared" si="0"/>
        <v>357</v>
      </c>
      <c r="D41" s="556">
        <f>'D-11-1'!D41+'D-11-2'!D41</f>
        <v>1</v>
      </c>
      <c r="E41" s="556">
        <f>'D-11-1'!E41+'D-11-2'!E41</f>
        <v>286</v>
      </c>
      <c r="F41" s="556">
        <f>'D-11-1'!F41+'D-11-2'!F41</f>
        <v>1</v>
      </c>
      <c r="G41" s="556">
        <f>'D-11-1'!G41+'D-11-2'!G41</f>
        <v>1</v>
      </c>
      <c r="H41" s="556">
        <f>'D-11-1'!H41+'D-11-2'!H41</f>
        <v>4</v>
      </c>
      <c r="I41" s="556">
        <f>'D-11-1'!I41+'D-11-2'!I41</f>
        <v>5</v>
      </c>
      <c r="J41" s="556">
        <f>'D-11-1'!J41+'D-11-2'!J41</f>
        <v>6</v>
      </c>
      <c r="K41" s="556">
        <f>'D-11-1'!K41+'D-11-2'!K41</f>
        <v>26</v>
      </c>
      <c r="L41" s="556">
        <f>'D-11-1'!L41+'D-11-2'!L41</f>
        <v>27</v>
      </c>
      <c r="M41" s="344" t="s">
        <v>242</v>
      </c>
      <c r="N41" s="1368" t="s">
        <v>997</v>
      </c>
    </row>
    <row r="42" spans="1:17" ht="12.75" customHeight="1" thickTop="1" thickBot="1">
      <c r="A42" s="1428"/>
      <c r="B42" s="342" t="s">
        <v>724</v>
      </c>
      <c r="C42" s="454">
        <f t="shared" si="0"/>
        <v>370</v>
      </c>
      <c r="D42" s="493">
        <f>'D-11-1'!D42+'D-11-2'!D42</f>
        <v>0</v>
      </c>
      <c r="E42" s="493">
        <f>'D-11-1'!E42+'D-11-2'!E42</f>
        <v>320</v>
      </c>
      <c r="F42" s="493">
        <f>'D-11-1'!F42+'D-11-2'!F42</f>
        <v>10</v>
      </c>
      <c r="G42" s="493">
        <f>'D-11-1'!G42+'D-11-2'!G42</f>
        <v>5</v>
      </c>
      <c r="H42" s="493">
        <f>'D-11-1'!H42+'D-11-2'!H42</f>
        <v>7</v>
      </c>
      <c r="I42" s="493">
        <f>'D-11-1'!I42+'D-11-2'!I42</f>
        <v>11</v>
      </c>
      <c r="J42" s="493">
        <f>'D-11-1'!J42+'D-11-2'!J42</f>
        <v>4</v>
      </c>
      <c r="K42" s="493">
        <f>'D-11-1'!K42+'D-11-2'!K42</f>
        <v>6</v>
      </c>
      <c r="L42" s="493">
        <f>'D-11-1'!L42+'D-11-2'!L42</f>
        <v>7</v>
      </c>
      <c r="M42" s="142" t="s">
        <v>719</v>
      </c>
      <c r="N42" s="1175"/>
    </row>
    <row r="43" spans="1:17" s="37" customFormat="1" ht="12.75" customHeight="1" thickTop="1">
      <c r="A43" s="1429"/>
      <c r="B43" s="343" t="s">
        <v>66</v>
      </c>
      <c r="C43" s="462">
        <f t="shared" si="0"/>
        <v>727</v>
      </c>
      <c r="D43" s="788">
        <f>'D-11-1'!D43+'D-11-2'!D43</f>
        <v>1</v>
      </c>
      <c r="E43" s="788">
        <f>'D-11-1'!E43+'D-11-2'!E43</f>
        <v>606</v>
      </c>
      <c r="F43" s="788">
        <f>'D-11-1'!F43+'D-11-2'!F43</f>
        <v>11</v>
      </c>
      <c r="G43" s="788">
        <f>'D-11-1'!G43+'D-11-2'!G43</f>
        <v>6</v>
      </c>
      <c r="H43" s="788">
        <f>'D-11-1'!H43+'D-11-2'!H43</f>
        <v>11</v>
      </c>
      <c r="I43" s="788">
        <f>'D-11-1'!I43+'D-11-2'!I43</f>
        <v>16</v>
      </c>
      <c r="J43" s="788">
        <f>'D-11-1'!J43+'D-11-2'!J43</f>
        <v>10</v>
      </c>
      <c r="K43" s="788">
        <f>'D-11-1'!K43+'D-11-2'!K43</f>
        <v>32</v>
      </c>
      <c r="L43" s="788">
        <f>'D-11-1'!L43+'D-11-2'!L43</f>
        <v>34</v>
      </c>
      <c r="M43" s="628" t="s">
        <v>245</v>
      </c>
      <c r="N43" s="1369"/>
    </row>
    <row r="44" spans="1:17" ht="12.75" customHeight="1" thickBot="1">
      <c r="A44" s="1430" t="s">
        <v>425</v>
      </c>
      <c r="B44" s="315" t="s">
        <v>723</v>
      </c>
      <c r="C44" s="450">
        <f t="shared" si="0"/>
        <v>1625</v>
      </c>
      <c r="D44" s="491">
        <f>'D-11-1'!D44+'D-11-2'!D44</f>
        <v>1</v>
      </c>
      <c r="E44" s="491">
        <f>'D-11-1'!E44+'D-11-2'!E44</f>
        <v>799</v>
      </c>
      <c r="F44" s="491">
        <f>'D-11-1'!F44+'D-11-2'!F44</f>
        <v>155</v>
      </c>
      <c r="G44" s="491">
        <f>'D-11-1'!G44+'D-11-2'!G44</f>
        <v>113</v>
      </c>
      <c r="H44" s="491">
        <f>'D-11-1'!H44+'D-11-2'!H44</f>
        <v>146</v>
      </c>
      <c r="I44" s="491">
        <f>'D-11-1'!I44+'D-11-2'!I44</f>
        <v>138</v>
      </c>
      <c r="J44" s="491">
        <f>'D-11-1'!J44+'D-11-2'!J44</f>
        <v>140</v>
      </c>
      <c r="K44" s="491">
        <f>'D-11-1'!K44+'D-11-2'!K44</f>
        <v>106</v>
      </c>
      <c r="L44" s="491">
        <f>'D-11-1'!L44+'D-11-2'!L44</f>
        <v>27</v>
      </c>
      <c r="M44" s="143" t="s">
        <v>242</v>
      </c>
      <c r="N44" s="1373" t="s">
        <v>67</v>
      </c>
    </row>
    <row r="45" spans="1:17" ht="12.75" customHeight="1" thickTop="1" thickBot="1">
      <c r="A45" s="1431"/>
      <c r="B45" s="341" t="s">
        <v>724</v>
      </c>
      <c r="C45" s="450">
        <f t="shared" si="0"/>
        <v>493</v>
      </c>
      <c r="D45" s="495">
        <f>'D-11-1'!D45+'D-11-2'!D45</f>
        <v>0</v>
      </c>
      <c r="E45" s="495">
        <f>'D-11-1'!E45+'D-11-2'!E45</f>
        <v>365</v>
      </c>
      <c r="F45" s="495">
        <f>'D-11-1'!F45+'D-11-2'!F45</f>
        <v>26</v>
      </c>
      <c r="G45" s="495">
        <f>'D-11-1'!G45+'D-11-2'!G45</f>
        <v>23</v>
      </c>
      <c r="H45" s="495">
        <f>'D-11-1'!H45+'D-11-2'!H45</f>
        <v>24</v>
      </c>
      <c r="I45" s="495">
        <f>'D-11-1'!I45+'D-11-2'!I45</f>
        <v>28</v>
      </c>
      <c r="J45" s="495">
        <f>'D-11-1'!J45+'D-11-2'!J45</f>
        <v>12</v>
      </c>
      <c r="K45" s="495">
        <f>'D-11-1'!K45+'D-11-2'!K45</f>
        <v>8</v>
      </c>
      <c r="L45" s="495">
        <f>'D-11-1'!L45+'D-11-2'!L45</f>
        <v>7</v>
      </c>
      <c r="M45" s="141" t="s">
        <v>719</v>
      </c>
      <c r="N45" s="1374"/>
    </row>
    <row r="46" spans="1:17" ht="12.75" customHeight="1" thickTop="1">
      <c r="A46" s="1432"/>
      <c r="B46" s="316" t="s">
        <v>66</v>
      </c>
      <c r="C46" s="460">
        <f t="shared" si="0"/>
        <v>2118</v>
      </c>
      <c r="D46" s="557">
        <f>'D-11-1'!D46+'D-11-2'!D46</f>
        <v>1</v>
      </c>
      <c r="E46" s="557">
        <f>'D-11-1'!E46+'D-11-2'!E46</f>
        <v>1164</v>
      </c>
      <c r="F46" s="557">
        <f>'D-11-1'!F46+'D-11-2'!F46</f>
        <v>181</v>
      </c>
      <c r="G46" s="557">
        <f>'D-11-1'!G46+'D-11-2'!G46</f>
        <v>136</v>
      </c>
      <c r="H46" s="557">
        <f>'D-11-1'!H46+'D-11-2'!H46</f>
        <v>170</v>
      </c>
      <c r="I46" s="557">
        <f>'D-11-1'!I46+'D-11-2'!I46</f>
        <v>166</v>
      </c>
      <c r="J46" s="557">
        <f>'D-11-1'!J46+'D-11-2'!J46</f>
        <v>152</v>
      </c>
      <c r="K46" s="557">
        <f>'D-11-1'!K46+'D-11-2'!K46</f>
        <v>114</v>
      </c>
      <c r="L46" s="557">
        <f>'D-11-1'!L46+'D-11-2'!L46</f>
        <v>34</v>
      </c>
      <c r="M46" s="349" t="s">
        <v>245</v>
      </c>
      <c r="N46" s="1375"/>
    </row>
    <row r="47" spans="1:17" ht="12.75" customHeight="1">
      <c r="A47" s="1286" t="s">
        <v>1000</v>
      </c>
      <c r="B47" s="1286"/>
      <c r="C47" s="1286"/>
      <c r="D47" s="1286"/>
      <c r="E47" s="1286"/>
      <c r="F47" s="1286"/>
      <c r="G47" s="1286"/>
      <c r="H47" s="1286"/>
      <c r="I47" s="1286"/>
      <c r="J47" s="1286"/>
      <c r="M47" s="102"/>
      <c r="N47" s="260" t="s">
        <v>998</v>
      </c>
      <c r="O47" s="260"/>
      <c r="P47" s="260"/>
      <c r="Q47" s="260"/>
    </row>
    <row r="48" spans="1:17">
      <c r="B48" s="102"/>
      <c r="M48" s="102"/>
    </row>
    <row r="49" spans="1:17">
      <c r="B49" s="102"/>
      <c r="M49" s="102"/>
    </row>
    <row r="50" spans="1:17">
      <c r="B50" s="102"/>
      <c r="M50" s="102"/>
    </row>
    <row r="51" spans="1:17">
      <c r="A51" s="261"/>
      <c r="B51" s="102"/>
      <c r="M51" s="102"/>
    </row>
    <row r="52" spans="1:17">
      <c r="A52" s="261"/>
      <c r="B52" s="102"/>
      <c r="M52" s="102"/>
    </row>
    <row r="53" spans="1:17" s="102" customFormat="1">
      <c r="A53" s="261"/>
      <c r="O53" s="40"/>
      <c r="P53" s="40"/>
      <c r="Q53" s="40"/>
    </row>
    <row r="54" spans="1:17" s="102" customFormat="1">
      <c r="A54" s="33"/>
      <c r="O54" s="40"/>
      <c r="P54" s="40"/>
      <c r="Q54" s="40"/>
    </row>
    <row r="55" spans="1:17" s="102" customFormat="1">
      <c r="A55" s="261"/>
      <c r="O55" s="40"/>
      <c r="P55" s="40"/>
      <c r="Q55" s="40"/>
    </row>
    <row r="56" spans="1:17" s="102" customFormat="1">
      <c r="A56" s="33"/>
      <c r="O56" s="40"/>
      <c r="P56" s="40"/>
      <c r="Q56" s="40"/>
    </row>
    <row r="57" spans="1:17" s="102" customFormat="1">
      <c r="A57" s="33"/>
      <c r="O57" s="40"/>
      <c r="P57" s="40"/>
      <c r="Q57" s="40"/>
    </row>
    <row r="58" spans="1:17" s="102" customFormat="1" ht="15.75" customHeight="1">
      <c r="O58" s="40"/>
      <c r="P58" s="40"/>
      <c r="Q58" s="40"/>
    </row>
    <row r="59" spans="1:17" s="102" customFormat="1">
      <c r="O59" s="40"/>
      <c r="P59" s="40"/>
      <c r="Q59" s="40"/>
    </row>
    <row r="60" spans="1:17" s="102" customFormat="1">
      <c r="O60" s="40"/>
      <c r="P60" s="40"/>
      <c r="Q60" s="40"/>
    </row>
    <row r="61" spans="1:17" s="102" customFormat="1">
      <c r="O61" s="40"/>
      <c r="P61" s="40"/>
      <c r="Q61" s="40"/>
    </row>
    <row r="62" spans="1:17" s="102" customFormat="1">
      <c r="A62" s="40"/>
      <c r="O62" s="40"/>
      <c r="P62" s="40"/>
      <c r="Q62" s="40"/>
    </row>
    <row r="63" spans="1:17" s="102" customFormat="1">
      <c r="O63" s="40"/>
      <c r="P63" s="40"/>
      <c r="Q63" s="40"/>
    </row>
    <row r="64" spans="1:17" s="102" customFormat="1" ht="16.5" customHeight="1">
      <c r="O64" s="40"/>
      <c r="P64" s="40"/>
      <c r="Q64" s="40"/>
    </row>
    <row r="65" spans="15:17" s="102" customFormat="1">
      <c r="O65" s="40"/>
      <c r="P65" s="40"/>
      <c r="Q65" s="40"/>
    </row>
    <row r="66" spans="15:17" s="102" customFormat="1">
      <c r="O66" s="40"/>
      <c r="P66" s="40"/>
      <c r="Q66" s="40"/>
    </row>
    <row r="67" spans="15:17" s="102" customFormat="1">
      <c r="O67" s="40"/>
      <c r="P67" s="40"/>
      <c r="Q67" s="40"/>
    </row>
    <row r="68" spans="15:17" s="102" customFormat="1">
      <c r="O68" s="40"/>
      <c r="P68" s="40"/>
      <c r="Q68" s="40"/>
    </row>
    <row r="69" spans="15:17" s="102" customFormat="1">
      <c r="O69" s="40"/>
      <c r="P69" s="40"/>
      <c r="Q69" s="40"/>
    </row>
    <row r="70" spans="15:17" s="102" customFormat="1" ht="16.5" customHeight="1">
      <c r="O70" s="40"/>
      <c r="P70" s="40"/>
      <c r="Q70" s="40"/>
    </row>
    <row r="71" spans="15:17" s="102" customFormat="1">
      <c r="O71" s="40"/>
      <c r="P71" s="40"/>
      <c r="Q71" s="40"/>
    </row>
    <row r="72" spans="15:17" s="102" customFormat="1">
      <c r="O72" s="40"/>
      <c r="P72" s="40"/>
      <c r="Q72" s="40"/>
    </row>
    <row r="73" spans="15:17" s="102" customFormat="1" ht="16.5" customHeight="1">
      <c r="O73" s="40"/>
      <c r="P73" s="40"/>
      <c r="Q73" s="40"/>
    </row>
    <row r="74" spans="15:17" s="102" customFormat="1">
      <c r="O74" s="40"/>
      <c r="P74" s="40"/>
      <c r="Q74" s="40"/>
    </row>
    <row r="75" spans="15:17" s="102" customFormat="1">
      <c r="O75" s="40"/>
      <c r="P75" s="40"/>
      <c r="Q75" s="40"/>
    </row>
    <row r="76" spans="15:17" s="102" customFormat="1">
      <c r="O76" s="40"/>
      <c r="P76" s="40"/>
      <c r="Q76" s="40"/>
    </row>
    <row r="77" spans="15:17" s="102" customFormat="1">
      <c r="O77" s="40"/>
      <c r="P77" s="40"/>
      <c r="Q77" s="40"/>
    </row>
    <row r="78" spans="15:17" s="102" customFormat="1">
      <c r="O78" s="40"/>
      <c r="P78" s="40"/>
      <c r="Q78" s="40"/>
    </row>
    <row r="79" spans="15:17" s="102" customFormat="1">
      <c r="O79" s="40"/>
      <c r="P79" s="40"/>
      <c r="Q79" s="40"/>
    </row>
    <row r="80" spans="15:17" s="102" customFormat="1">
      <c r="O80" s="40"/>
      <c r="P80" s="40"/>
      <c r="Q80" s="40"/>
    </row>
    <row r="81" spans="15:17" s="102" customFormat="1">
      <c r="O81" s="40"/>
      <c r="P81" s="40"/>
      <c r="Q81" s="40"/>
    </row>
    <row r="82" spans="15:17" s="102" customFormat="1">
      <c r="O82" s="40"/>
      <c r="P82" s="40"/>
      <c r="Q82" s="40"/>
    </row>
    <row r="83" spans="15:17" s="102" customFormat="1">
      <c r="O83" s="40"/>
      <c r="P83" s="40"/>
      <c r="Q83" s="40"/>
    </row>
    <row r="84" spans="15:17" s="102" customFormat="1">
      <c r="O84" s="40"/>
      <c r="P84" s="40"/>
      <c r="Q84" s="40"/>
    </row>
    <row r="85" spans="15:17" s="102" customFormat="1">
      <c r="O85" s="40"/>
      <c r="P85" s="40"/>
      <c r="Q85" s="40"/>
    </row>
    <row r="86" spans="15:17" s="102" customFormat="1">
      <c r="O86" s="40"/>
      <c r="P86" s="40"/>
      <c r="Q86" s="40"/>
    </row>
    <row r="87" spans="15:17" s="102" customFormat="1">
      <c r="O87" s="40"/>
      <c r="P87" s="40"/>
      <c r="Q87" s="40"/>
    </row>
    <row r="88" spans="15:17" s="102" customFormat="1">
      <c r="O88" s="40"/>
      <c r="P88" s="40"/>
      <c r="Q88" s="40"/>
    </row>
    <row r="89" spans="15:17" s="102" customFormat="1">
      <c r="O89" s="40"/>
      <c r="P89" s="40"/>
      <c r="Q89" s="40"/>
    </row>
    <row r="90" spans="15:17" s="102" customFormat="1">
      <c r="O90" s="40"/>
      <c r="P90" s="40"/>
      <c r="Q90" s="40"/>
    </row>
    <row r="91" spans="15:17" s="102" customFormat="1">
      <c r="O91" s="40"/>
      <c r="P91" s="40"/>
      <c r="Q91" s="40"/>
    </row>
    <row r="92" spans="15:17" s="102" customFormat="1">
      <c r="O92" s="40"/>
      <c r="P92" s="40"/>
      <c r="Q92" s="40"/>
    </row>
    <row r="93" spans="15:17" s="102" customFormat="1">
      <c r="O93" s="40"/>
      <c r="P93" s="40"/>
      <c r="Q93" s="40"/>
    </row>
    <row r="94" spans="15:17" s="102" customFormat="1">
      <c r="O94" s="40"/>
      <c r="P94" s="40"/>
      <c r="Q94" s="40"/>
    </row>
    <row r="95" spans="15:17" s="102" customFormat="1">
      <c r="O95" s="40"/>
      <c r="P95" s="40"/>
      <c r="Q95" s="40"/>
    </row>
    <row r="96" spans="15:17" s="102" customFormat="1">
      <c r="O96" s="40"/>
      <c r="P96" s="40"/>
      <c r="Q96" s="40"/>
    </row>
    <row r="97" spans="15:17" s="102" customFormat="1">
      <c r="O97" s="40"/>
      <c r="P97" s="40"/>
      <c r="Q97" s="40"/>
    </row>
    <row r="98" spans="15:17" s="102" customFormat="1">
      <c r="O98" s="40"/>
      <c r="P98" s="40"/>
      <c r="Q98" s="40"/>
    </row>
    <row r="99" spans="15:17" s="102" customFormat="1">
      <c r="O99" s="40"/>
      <c r="P99" s="40"/>
      <c r="Q99" s="40"/>
    </row>
    <row r="100" spans="15:17" s="102" customFormat="1">
      <c r="O100" s="40"/>
      <c r="P100" s="40"/>
      <c r="Q100" s="40"/>
    </row>
    <row r="101" spans="15:17" s="102" customFormat="1">
      <c r="O101" s="40"/>
      <c r="P101" s="40"/>
      <c r="Q101" s="40"/>
    </row>
    <row r="102" spans="15:17" s="102" customFormat="1">
      <c r="O102" s="40"/>
      <c r="P102" s="40"/>
      <c r="Q102" s="40"/>
    </row>
    <row r="103" spans="15:17" s="102" customFormat="1">
      <c r="O103" s="40"/>
      <c r="P103" s="40"/>
      <c r="Q103" s="40"/>
    </row>
    <row r="104" spans="15:17" s="102" customFormat="1">
      <c r="O104" s="40"/>
      <c r="P104" s="40"/>
      <c r="Q104" s="40"/>
    </row>
    <row r="105" spans="15:17" s="102" customFormat="1">
      <c r="O105" s="40"/>
      <c r="P105" s="40"/>
      <c r="Q105" s="40"/>
    </row>
    <row r="106" spans="15:17" s="102" customFormat="1">
      <c r="O106" s="40"/>
      <c r="P106" s="40"/>
      <c r="Q106" s="40"/>
    </row>
    <row r="107" spans="15:17" s="102" customFormat="1">
      <c r="O107" s="40"/>
      <c r="P107" s="40"/>
      <c r="Q107" s="40"/>
    </row>
    <row r="108" spans="15:17" s="102" customFormat="1">
      <c r="O108" s="40"/>
      <c r="P108" s="40"/>
      <c r="Q108" s="40"/>
    </row>
    <row r="109" spans="15:17" s="102" customFormat="1">
      <c r="O109" s="40"/>
      <c r="P109" s="40"/>
      <c r="Q109" s="40"/>
    </row>
    <row r="110" spans="15:17" s="102" customFormat="1">
      <c r="O110" s="40"/>
      <c r="P110" s="40"/>
      <c r="Q110" s="40"/>
    </row>
    <row r="111" spans="15:17" s="102" customFormat="1">
      <c r="O111" s="40"/>
      <c r="P111" s="40"/>
      <c r="Q111" s="40"/>
    </row>
    <row r="112" spans="15:17" s="102" customFormat="1">
      <c r="O112" s="40"/>
      <c r="P112" s="40"/>
      <c r="Q112" s="40"/>
    </row>
    <row r="113" spans="15:17" s="102" customFormat="1">
      <c r="O113" s="40"/>
      <c r="P113" s="40"/>
      <c r="Q113" s="40"/>
    </row>
    <row r="114" spans="15:17" s="102" customFormat="1">
      <c r="O114" s="40"/>
      <c r="P114" s="40"/>
      <c r="Q114" s="40"/>
    </row>
    <row r="115" spans="15:17" s="102" customFormat="1">
      <c r="O115" s="40"/>
      <c r="P115" s="40"/>
      <c r="Q115" s="40"/>
    </row>
    <row r="116" spans="15:17" s="102" customFormat="1">
      <c r="O116" s="40"/>
      <c r="P116" s="40"/>
      <c r="Q116" s="40"/>
    </row>
    <row r="117" spans="15:17" s="102" customFormat="1">
      <c r="O117" s="40"/>
      <c r="P117" s="40"/>
      <c r="Q117" s="40"/>
    </row>
    <row r="118" spans="15:17" s="102" customFormat="1">
      <c r="O118" s="40"/>
      <c r="P118" s="40"/>
      <c r="Q118" s="40"/>
    </row>
    <row r="119" spans="15:17" s="102" customFormat="1">
      <c r="O119" s="40"/>
      <c r="P119" s="40"/>
      <c r="Q119" s="40"/>
    </row>
    <row r="120" spans="15:17" s="102" customFormat="1">
      <c r="O120" s="40"/>
      <c r="P120" s="40"/>
      <c r="Q120" s="40"/>
    </row>
    <row r="121" spans="15:17" s="102" customFormat="1">
      <c r="O121" s="40"/>
      <c r="P121" s="40"/>
      <c r="Q121" s="40"/>
    </row>
    <row r="122" spans="15:17" s="102" customFormat="1">
      <c r="O122" s="40"/>
      <c r="P122" s="40"/>
      <c r="Q122" s="40"/>
    </row>
    <row r="123" spans="15:17" s="102" customFormat="1">
      <c r="O123" s="40"/>
      <c r="P123" s="40"/>
      <c r="Q123" s="40"/>
    </row>
    <row r="124" spans="15:17" s="102" customFormat="1">
      <c r="O124" s="40"/>
      <c r="P124" s="40"/>
      <c r="Q124" s="40"/>
    </row>
    <row r="125" spans="15:17" s="102" customFormat="1">
      <c r="O125" s="40"/>
      <c r="P125" s="40"/>
      <c r="Q125" s="40"/>
    </row>
    <row r="126" spans="15:17" s="102" customFormat="1">
      <c r="O126" s="40"/>
      <c r="P126" s="40"/>
      <c r="Q126" s="40"/>
    </row>
    <row r="127" spans="15:17" s="102" customFormat="1">
      <c r="O127" s="40"/>
      <c r="P127" s="40"/>
      <c r="Q127" s="40"/>
    </row>
    <row r="128" spans="15:17" s="102" customFormat="1">
      <c r="O128" s="40"/>
      <c r="P128" s="40"/>
      <c r="Q128" s="40"/>
    </row>
    <row r="129" spans="15:17" s="102" customFormat="1">
      <c r="O129" s="40"/>
      <c r="P129" s="40"/>
      <c r="Q129" s="40"/>
    </row>
    <row r="130" spans="15:17" s="102" customFormat="1">
      <c r="O130" s="40"/>
      <c r="P130" s="40"/>
      <c r="Q130" s="40"/>
    </row>
    <row r="131" spans="15:17" s="102" customFormat="1">
      <c r="O131" s="40"/>
      <c r="P131" s="40"/>
      <c r="Q131" s="40"/>
    </row>
    <row r="132" spans="15:17" s="102" customFormat="1">
      <c r="O132" s="40"/>
      <c r="P132" s="40"/>
      <c r="Q132" s="40"/>
    </row>
    <row r="133" spans="15:17" s="102" customFormat="1">
      <c r="O133" s="40"/>
      <c r="P133" s="40"/>
      <c r="Q133" s="40"/>
    </row>
    <row r="134" spans="15:17" s="102" customFormat="1">
      <c r="O134" s="40"/>
      <c r="P134" s="40"/>
      <c r="Q134" s="40"/>
    </row>
    <row r="135" spans="15:17" s="102" customFormat="1">
      <c r="O135" s="40"/>
      <c r="P135" s="40"/>
      <c r="Q135" s="40"/>
    </row>
    <row r="136" spans="15:17" s="102" customFormat="1">
      <c r="O136" s="40"/>
      <c r="P136" s="40"/>
      <c r="Q136" s="40"/>
    </row>
    <row r="137" spans="15:17" s="102" customFormat="1">
      <c r="O137" s="40"/>
      <c r="P137" s="40"/>
      <c r="Q137" s="40"/>
    </row>
    <row r="138" spans="15:17" s="102" customFormat="1">
      <c r="O138" s="40"/>
      <c r="P138" s="40"/>
      <c r="Q138" s="40"/>
    </row>
    <row r="139" spans="15:17" s="102" customFormat="1">
      <c r="O139" s="40"/>
      <c r="P139" s="40"/>
      <c r="Q139" s="40"/>
    </row>
    <row r="140" spans="15:17" s="102" customFormat="1">
      <c r="O140" s="40"/>
      <c r="P140" s="40"/>
      <c r="Q140" s="40"/>
    </row>
    <row r="141" spans="15:17" s="102" customFormat="1">
      <c r="O141" s="40"/>
      <c r="P141" s="40"/>
      <c r="Q141" s="40"/>
    </row>
    <row r="142" spans="15:17" s="102" customFormat="1">
      <c r="O142" s="40"/>
      <c r="P142" s="40"/>
      <c r="Q142" s="40"/>
    </row>
    <row r="143" spans="15:17" s="102" customFormat="1">
      <c r="O143" s="40"/>
      <c r="P143" s="40"/>
      <c r="Q143" s="40"/>
    </row>
    <row r="144" spans="15:17" s="102" customFormat="1">
      <c r="O144" s="40"/>
      <c r="P144" s="40"/>
      <c r="Q144" s="40"/>
    </row>
    <row r="145" spans="15:17" s="102" customFormat="1">
      <c r="O145" s="40"/>
      <c r="P145" s="40"/>
      <c r="Q145" s="40"/>
    </row>
    <row r="146" spans="15:17" s="102" customFormat="1">
      <c r="O146" s="40"/>
      <c r="P146" s="40"/>
      <c r="Q146" s="40"/>
    </row>
    <row r="147" spans="15:17" s="102" customFormat="1">
      <c r="O147" s="40"/>
      <c r="P147" s="40"/>
      <c r="Q147" s="40"/>
    </row>
    <row r="148" spans="15:17" s="102" customFormat="1">
      <c r="O148" s="40"/>
      <c r="P148" s="40"/>
      <c r="Q148" s="40"/>
    </row>
    <row r="149" spans="15:17" s="102" customFormat="1">
      <c r="O149" s="40"/>
      <c r="P149" s="40"/>
      <c r="Q149" s="40"/>
    </row>
    <row r="150" spans="15:17" s="102" customFormat="1">
      <c r="O150" s="40"/>
      <c r="P150" s="40"/>
      <c r="Q150" s="40"/>
    </row>
    <row r="151" spans="15:17" s="102" customFormat="1">
      <c r="O151" s="40"/>
      <c r="P151" s="40"/>
      <c r="Q151" s="40"/>
    </row>
    <row r="152" spans="15:17" s="102" customFormat="1">
      <c r="O152" s="40"/>
      <c r="P152" s="40"/>
      <c r="Q152" s="40"/>
    </row>
    <row r="153" spans="15:17" s="102" customFormat="1">
      <c r="O153" s="40"/>
      <c r="P153" s="40"/>
      <c r="Q153" s="40"/>
    </row>
    <row r="154" spans="15:17" s="102" customFormat="1">
      <c r="O154" s="40"/>
      <c r="P154" s="40"/>
      <c r="Q154" s="40"/>
    </row>
    <row r="155" spans="15:17" s="102" customFormat="1">
      <c r="O155" s="40"/>
      <c r="P155" s="40"/>
      <c r="Q155" s="40"/>
    </row>
    <row r="156" spans="15:17" s="102" customFormat="1">
      <c r="O156" s="40"/>
      <c r="P156" s="40"/>
      <c r="Q156" s="40"/>
    </row>
    <row r="157" spans="15:17" s="102" customFormat="1">
      <c r="O157" s="40"/>
      <c r="P157" s="40"/>
      <c r="Q157" s="40"/>
    </row>
    <row r="158" spans="15:17" s="102" customFormat="1">
      <c r="O158" s="40"/>
      <c r="P158" s="40"/>
      <c r="Q158" s="40"/>
    </row>
    <row r="159" spans="15:17" s="102" customFormat="1">
      <c r="O159" s="40"/>
      <c r="P159" s="40"/>
      <c r="Q159" s="40"/>
    </row>
    <row r="160" spans="15:17" s="102" customFormat="1">
      <c r="O160" s="40"/>
      <c r="P160" s="40"/>
      <c r="Q160" s="40"/>
    </row>
    <row r="161" spans="15:17" s="102" customFormat="1">
      <c r="O161" s="40"/>
      <c r="P161" s="40"/>
      <c r="Q161" s="40"/>
    </row>
    <row r="162" spans="15:17" s="102" customFormat="1">
      <c r="O162" s="40"/>
      <c r="P162" s="40"/>
      <c r="Q162" s="40"/>
    </row>
    <row r="163" spans="15:17" s="102" customFormat="1">
      <c r="O163" s="40"/>
      <c r="P163" s="40"/>
      <c r="Q163" s="40"/>
    </row>
    <row r="164" spans="15:17" s="102" customFormat="1">
      <c r="O164" s="40"/>
      <c r="P164" s="40"/>
      <c r="Q164" s="40"/>
    </row>
    <row r="165" spans="15:17" s="102" customFormat="1">
      <c r="O165" s="40"/>
      <c r="P165" s="40"/>
      <c r="Q165" s="40"/>
    </row>
    <row r="166" spans="15:17" s="102" customFormat="1">
      <c r="O166" s="40"/>
      <c r="P166" s="40"/>
      <c r="Q166" s="40"/>
    </row>
    <row r="167" spans="15:17" s="102" customFormat="1">
      <c r="O167" s="40"/>
      <c r="P167" s="40"/>
      <c r="Q167" s="40"/>
    </row>
    <row r="168" spans="15:17" s="102" customFormat="1">
      <c r="O168" s="40"/>
      <c r="P168" s="40"/>
      <c r="Q168" s="40"/>
    </row>
    <row r="169" spans="15:17" s="102" customFormat="1">
      <c r="O169" s="40"/>
      <c r="P169" s="40"/>
      <c r="Q169" s="40"/>
    </row>
    <row r="170" spans="15:17" s="102" customFormat="1">
      <c r="O170" s="40"/>
      <c r="P170" s="40"/>
      <c r="Q170" s="40"/>
    </row>
    <row r="171" spans="15:17" s="102" customFormat="1">
      <c r="O171" s="40"/>
      <c r="P171" s="40"/>
      <c r="Q171" s="40"/>
    </row>
    <row r="172" spans="15:17" s="102" customFormat="1">
      <c r="O172" s="40"/>
      <c r="P172" s="40"/>
      <c r="Q172" s="40"/>
    </row>
    <row r="173" spans="15:17" s="102" customFormat="1">
      <c r="O173" s="40"/>
      <c r="P173" s="40"/>
      <c r="Q173" s="40"/>
    </row>
    <row r="174" spans="15:17" s="102" customFormat="1">
      <c r="O174" s="40"/>
      <c r="P174" s="40"/>
      <c r="Q174" s="40"/>
    </row>
    <row r="175" spans="15:17" s="102" customFormat="1">
      <c r="O175" s="40"/>
      <c r="P175" s="40"/>
      <c r="Q175" s="40"/>
    </row>
    <row r="176" spans="15:17" s="102" customFormat="1">
      <c r="O176" s="40"/>
      <c r="P176" s="40"/>
      <c r="Q176" s="40"/>
    </row>
    <row r="177" spans="15:17" s="102" customFormat="1">
      <c r="O177" s="40"/>
      <c r="P177" s="40"/>
      <c r="Q177" s="40"/>
    </row>
    <row r="178" spans="15:17" s="102" customFormat="1">
      <c r="O178" s="40"/>
      <c r="P178" s="40"/>
      <c r="Q178" s="40"/>
    </row>
    <row r="179" spans="15:17" s="102" customFormat="1">
      <c r="O179" s="40"/>
      <c r="P179" s="40"/>
      <c r="Q179" s="40"/>
    </row>
    <row r="180" spans="15:17" s="102" customFormat="1">
      <c r="O180" s="40"/>
      <c r="P180" s="40"/>
      <c r="Q180" s="40"/>
    </row>
    <row r="181" spans="15:17" s="102" customFormat="1">
      <c r="O181" s="40"/>
      <c r="P181" s="40"/>
      <c r="Q181" s="40"/>
    </row>
    <row r="182" spans="15:17" s="102" customFormat="1">
      <c r="O182" s="40"/>
      <c r="P182" s="40"/>
      <c r="Q182" s="40"/>
    </row>
    <row r="183" spans="15:17" s="102" customFormat="1">
      <c r="O183" s="40"/>
      <c r="P183" s="40"/>
      <c r="Q183" s="40"/>
    </row>
    <row r="184" spans="15:17" s="102" customFormat="1">
      <c r="O184" s="40"/>
      <c r="P184" s="40"/>
      <c r="Q184" s="40"/>
    </row>
    <row r="185" spans="15:17" s="102" customFormat="1">
      <c r="O185" s="40"/>
      <c r="P185" s="40"/>
      <c r="Q185" s="40"/>
    </row>
    <row r="186" spans="15:17" s="102" customFormat="1">
      <c r="O186" s="40"/>
      <c r="P186" s="40"/>
      <c r="Q186" s="40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3"/>
  <sheetViews>
    <sheetView view="pageBreakPreview" zoomScale="90" zoomScaleNormal="100" zoomScaleSheetLayoutView="90" workbookViewId="0">
      <selection activeCell="G7" sqref="G7:G22"/>
    </sheetView>
  </sheetViews>
  <sheetFormatPr defaultRowHeight="15"/>
  <cols>
    <col min="1" max="1" width="12.85546875" style="40" bestFit="1" customWidth="1"/>
    <col min="2" max="2" width="31.7109375" style="102" customWidth="1"/>
    <col min="3" max="3" width="7.7109375" style="102" bestFit="1" customWidth="1"/>
    <col min="4" max="4" width="6.140625" style="102" bestFit="1" customWidth="1"/>
    <col min="5" max="5" width="7.7109375" style="102" bestFit="1" customWidth="1"/>
    <col min="6" max="6" width="7.5703125" style="102" customWidth="1"/>
    <col min="7" max="7" width="6.28515625" style="102" customWidth="1"/>
    <col min="8" max="8" width="7.85546875" style="102" customWidth="1"/>
    <col min="9" max="11" width="6.7109375" style="102" customWidth="1"/>
    <col min="12" max="12" width="27.85546875" style="102" customWidth="1"/>
    <col min="13" max="13" width="11.85546875" style="40" customWidth="1"/>
    <col min="14" max="257" width="9.140625" style="40"/>
    <col min="258" max="258" width="42.7109375" style="40" customWidth="1"/>
    <col min="259" max="259" width="7.7109375" style="40" customWidth="1"/>
    <col min="260" max="260" width="8.42578125" style="40" customWidth="1"/>
    <col min="261" max="262" width="7.7109375" style="40" customWidth="1"/>
    <col min="263" max="263" width="8.42578125" style="40" customWidth="1"/>
    <col min="264" max="265" width="7.7109375" style="40" customWidth="1"/>
    <col min="266" max="266" width="8.42578125" style="40" customWidth="1"/>
    <col min="267" max="267" width="7.7109375" style="40" customWidth="1"/>
    <col min="268" max="268" width="40.7109375" style="40" customWidth="1"/>
    <col min="269" max="513" width="9.140625" style="40"/>
    <col min="514" max="514" width="42.7109375" style="40" customWidth="1"/>
    <col min="515" max="515" width="7.7109375" style="40" customWidth="1"/>
    <col min="516" max="516" width="8.42578125" style="40" customWidth="1"/>
    <col min="517" max="518" width="7.7109375" style="40" customWidth="1"/>
    <col min="519" max="519" width="8.42578125" style="40" customWidth="1"/>
    <col min="520" max="521" width="7.7109375" style="40" customWidth="1"/>
    <col min="522" max="522" width="8.42578125" style="40" customWidth="1"/>
    <col min="523" max="523" width="7.7109375" style="40" customWidth="1"/>
    <col min="524" max="524" width="40.7109375" style="40" customWidth="1"/>
    <col min="525" max="769" width="9.140625" style="40"/>
    <col min="770" max="770" width="42.7109375" style="40" customWidth="1"/>
    <col min="771" max="771" width="7.7109375" style="40" customWidth="1"/>
    <col min="772" max="772" width="8.42578125" style="40" customWidth="1"/>
    <col min="773" max="774" width="7.7109375" style="40" customWidth="1"/>
    <col min="775" max="775" width="8.42578125" style="40" customWidth="1"/>
    <col min="776" max="777" width="7.7109375" style="40" customWidth="1"/>
    <col min="778" max="778" width="8.42578125" style="40" customWidth="1"/>
    <col min="779" max="779" width="7.7109375" style="40" customWidth="1"/>
    <col min="780" max="780" width="40.7109375" style="40" customWidth="1"/>
    <col min="781" max="1025" width="9.140625" style="40"/>
    <col min="1026" max="1026" width="42.7109375" style="40" customWidth="1"/>
    <col min="1027" max="1027" width="7.7109375" style="40" customWidth="1"/>
    <col min="1028" max="1028" width="8.42578125" style="40" customWidth="1"/>
    <col min="1029" max="1030" width="7.7109375" style="40" customWidth="1"/>
    <col min="1031" max="1031" width="8.42578125" style="40" customWidth="1"/>
    <col min="1032" max="1033" width="7.7109375" style="40" customWidth="1"/>
    <col min="1034" max="1034" width="8.42578125" style="40" customWidth="1"/>
    <col min="1035" max="1035" width="7.7109375" style="40" customWidth="1"/>
    <col min="1036" max="1036" width="40.7109375" style="40" customWidth="1"/>
    <col min="1037" max="1281" width="9.140625" style="40"/>
    <col min="1282" max="1282" width="42.7109375" style="40" customWidth="1"/>
    <col min="1283" max="1283" width="7.7109375" style="40" customWidth="1"/>
    <col min="1284" max="1284" width="8.42578125" style="40" customWidth="1"/>
    <col min="1285" max="1286" width="7.7109375" style="40" customWidth="1"/>
    <col min="1287" max="1287" width="8.42578125" style="40" customWidth="1"/>
    <col min="1288" max="1289" width="7.7109375" style="40" customWidth="1"/>
    <col min="1290" max="1290" width="8.42578125" style="40" customWidth="1"/>
    <col min="1291" max="1291" width="7.7109375" style="40" customWidth="1"/>
    <col min="1292" max="1292" width="40.7109375" style="40" customWidth="1"/>
    <col min="1293" max="1537" width="9.140625" style="40"/>
    <col min="1538" max="1538" width="42.7109375" style="40" customWidth="1"/>
    <col min="1539" max="1539" width="7.7109375" style="40" customWidth="1"/>
    <col min="1540" max="1540" width="8.42578125" style="40" customWidth="1"/>
    <col min="1541" max="1542" width="7.7109375" style="40" customWidth="1"/>
    <col min="1543" max="1543" width="8.42578125" style="40" customWidth="1"/>
    <col min="1544" max="1545" width="7.7109375" style="40" customWidth="1"/>
    <col min="1546" max="1546" width="8.42578125" style="40" customWidth="1"/>
    <col min="1547" max="1547" width="7.7109375" style="40" customWidth="1"/>
    <col min="1548" max="1548" width="40.7109375" style="40" customWidth="1"/>
    <col min="1549" max="1793" width="9.140625" style="40"/>
    <col min="1794" max="1794" width="42.7109375" style="40" customWidth="1"/>
    <col min="1795" max="1795" width="7.7109375" style="40" customWidth="1"/>
    <col min="1796" max="1796" width="8.42578125" style="40" customWidth="1"/>
    <col min="1797" max="1798" width="7.7109375" style="40" customWidth="1"/>
    <col min="1799" max="1799" width="8.42578125" style="40" customWidth="1"/>
    <col min="1800" max="1801" width="7.7109375" style="40" customWidth="1"/>
    <col min="1802" max="1802" width="8.42578125" style="40" customWidth="1"/>
    <col min="1803" max="1803" width="7.7109375" style="40" customWidth="1"/>
    <col min="1804" max="1804" width="40.7109375" style="40" customWidth="1"/>
    <col min="1805" max="2049" width="9.140625" style="40"/>
    <col min="2050" max="2050" width="42.7109375" style="40" customWidth="1"/>
    <col min="2051" max="2051" width="7.7109375" style="40" customWidth="1"/>
    <col min="2052" max="2052" width="8.42578125" style="40" customWidth="1"/>
    <col min="2053" max="2054" width="7.7109375" style="40" customWidth="1"/>
    <col min="2055" max="2055" width="8.42578125" style="40" customWidth="1"/>
    <col min="2056" max="2057" width="7.7109375" style="40" customWidth="1"/>
    <col min="2058" max="2058" width="8.42578125" style="40" customWidth="1"/>
    <col min="2059" max="2059" width="7.7109375" style="40" customWidth="1"/>
    <col min="2060" max="2060" width="40.7109375" style="40" customWidth="1"/>
    <col min="2061" max="2305" width="9.140625" style="40"/>
    <col min="2306" max="2306" width="42.7109375" style="40" customWidth="1"/>
    <col min="2307" max="2307" width="7.7109375" style="40" customWidth="1"/>
    <col min="2308" max="2308" width="8.42578125" style="40" customWidth="1"/>
    <col min="2309" max="2310" width="7.7109375" style="40" customWidth="1"/>
    <col min="2311" max="2311" width="8.42578125" style="40" customWidth="1"/>
    <col min="2312" max="2313" width="7.7109375" style="40" customWidth="1"/>
    <col min="2314" max="2314" width="8.42578125" style="40" customWidth="1"/>
    <col min="2315" max="2315" width="7.7109375" style="40" customWidth="1"/>
    <col min="2316" max="2316" width="40.7109375" style="40" customWidth="1"/>
    <col min="2317" max="2561" width="9.140625" style="40"/>
    <col min="2562" max="2562" width="42.7109375" style="40" customWidth="1"/>
    <col min="2563" max="2563" width="7.7109375" style="40" customWidth="1"/>
    <col min="2564" max="2564" width="8.42578125" style="40" customWidth="1"/>
    <col min="2565" max="2566" width="7.7109375" style="40" customWidth="1"/>
    <col min="2567" max="2567" width="8.42578125" style="40" customWidth="1"/>
    <col min="2568" max="2569" width="7.7109375" style="40" customWidth="1"/>
    <col min="2570" max="2570" width="8.42578125" style="40" customWidth="1"/>
    <col min="2571" max="2571" width="7.7109375" style="40" customWidth="1"/>
    <col min="2572" max="2572" width="40.7109375" style="40" customWidth="1"/>
    <col min="2573" max="2817" width="9.140625" style="40"/>
    <col min="2818" max="2818" width="42.7109375" style="40" customWidth="1"/>
    <col min="2819" max="2819" width="7.7109375" style="40" customWidth="1"/>
    <col min="2820" max="2820" width="8.42578125" style="40" customWidth="1"/>
    <col min="2821" max="2822" width="7.7109375" style="40" customWidth="1"/>
    <col min="2823" max="2823" width="8.42578125" style="40" customWidth="1"/>
    <col min="2824" max="2825" width="7.7109375" style="40" customWidth="1"/>
    <col min="2826" max="2826" width="8.42578125" style="40" customWidth="1"/>
    <col min="2827" max="2827" width="7.7109375" style="40" customWidth="1"/>
    <col min="2828" max="2828" width="40.7109375" style="40" customWidth="1"/>
    <col min="2829" max="3073" width="9.140625" style="40"/>
    <col min="3074" max="3074" width="42.7109375" style="40" customWidth="1"/>
    <col min="3075" max="3075" width="7.7109375" style="40" customWidth="1"/>
    <col min="3076" max="3076" width="8.42578125" style="40" customWidth="1"/>
    <col min="3077" max="3078" width="7.7109375" style="40" customWidth="1"/>
    <col min="3079" max="3079" width="8.42578125" style="40" customWidth="1"/>
    <col min="3080" max="3081" width="7.7109375" style="40" customWidth="1"/>
    <col min="3082" max="3082" width="8.42578125" style="40" customWidth="1"/>
    <col min="3083" max="3083" width="7.7109375" style="40" customWidth="1"/>
    <col min="3084" max="3084" width="40.7109375" style="40" customWidth="1"/>
    <col min="3085" max="3329" width="9.140625" style="40"/>
    <col min="3330" max="3330" width="42.7109375" style="40" customWidth="1"/>
    <col min="3331" max="3331" width="7.7109375" style="40" customWidth="1"/>
    <col min="3332" max="3332" width="8.42578125" style="40" customWidth="1"/>
    <col min="3333" max="3334" width="7.7109375" style="40" customWidth="1"/>
    <col min="3335" max="3335" width="8.42578125" style="40" customWidth="1"/>
    <col min="3336" max="3337" width="7.7109375" style="40" customWidth="1"/>
    <col min="3338" max="3338" width="8.42578125" style="40" customWidth="1"/>
    <col min="3339" max="3339" width="7.7109375" style="40" customWidth="1"/>
    <col min="3340" max="3340" width="40.7109375" style="40" customWidth="1"/>
    <col min="3341" max="3585" width="9.140625" style="40"/>
    <col min="3586" max="3586" width="42.7109375" style="40" customWidth="1"/>
    <col min="3587" max="3587" width="7.7109375" style="40" customWidth="1"/>
    <col min="3588" max="3588" width="8.42578125" style="40" customWidth="1"/>
    <col min="3589" max="3590" width="7.7109375" style="40" customWidth="1"/>
    <col min="3591" max="3591" width="8.42578125" style="40" customWidth="1"/>
    <col min="3592" max="3593" width="7.7109375" style="40" customWidth="1"/>
    <col min="3594" max="3594" width="8.42578125" style="40" customWidth="1"/>
    <col min="3595" max="3595" width="7.7109375" style="40" customWidth="1"/>
    <col min="3596" max="3596" width="40.7109375" style="40" customWidth="1"/>
    <col min="3597" max="3841" width="9.140625" style="40"/>
    <col min="3842" max="3842" width="42.7109375" style="40" customWidth="1"/>
    <col min="3843" max="3843" width="7.7109375" style="40" customWidth="1"/>
    <col min="3844" max="3844" width="8.42578125" style="40" customWidth="1"/>
    <col min="3845" max="3846" width="7.7109375" style="40" customWidth="1"/>
    <col min="3847" max="3847" width="8.42578125" style="40" customWidth="1"/>
    <col min="3848" max="3849" width="7.7109375" style="40" customWidth="1"/>
    <col min="3850" max="3850" width="8.42578125" style="40" customWidth="1"/>
    <col min="3851" max="3851" width="7.7109375" style="40" customWidth="1"/>
    <col min="3852" max="3852" width="40.7109375" style="40" customWidth="1"/>
    <col min="3853" max="4097" width="9.140625" style="40"/>
    <col min="4098" max="4098" width="42.7109375" style="40" customWidth="1"/>
    <col min="4099" max="4099" width="7.7109375" style="40" customWidth="1"/>
    <col min="4100" max="4100" width="8.42578125" style="40" customWidth="1"/>
    <col min="4101" max="4102" width="7.7109375" style="40" customWidth="1"/>
    <col min="4103" max="4103" width="8.42578125" style="40" customWidth="1"/>
    <col min="4104" max="4105" width="7.7109375" style="40" customWidth="1"/>
    <col min="4106" max="4106" width="8.42578125" style="40" customWidth="1"/>
    <col min="4107" max="4107" width="7.7109375" style="40" customWidth="1"/>
    <col min="4108" max="4108" width="40.7109375" style="40" customWidth="1"/>
    <col min="4109" max="4353" width="9.140625" style="40"/>
    <col min="4354" max="4354" width="42.7109375" style="40" customWidth="1"/>
    <col min="4355" max="4355" width="7.7109375" style="40" customWidth="1"/>
    <col min="4356" max="4356" width="8.42578125" style="40" customWidth="1"/>
    <col min="4357" max="4358" width="7.7109375" style="40" customWidth="1"/>
    <col min="4359" max="4359" width="8.42578125" style="40" customWidth="1"/>
    <col min="4360" max="4361" width="7.7109375" style="40" customWidth="1"/>
    <col min="4362" max="4362" width="8.42578125" style="40" customWidth="1"/>
    <col min="4363" max="4363" width="7.7109375" style="40" customWidth="1"/>
    <col min="4364" max="4364" width="40.7109375" style="40" customWidth="1"/>
    <col min="4365" max="4609" width="9.140625" style="40"/>
    <col min="4610" max="4610" width="42.7109375" style="40" customWidth="1"/>
    <col min="4611" max="4611" width="7.7109375" style="40" customWidth="1"/>
    <col min="4612" max="4612" width="8.42578125" style="40" customWidth="1"/>
    <col min="4613" max="4614" width="7.7109375" style="40" customWidth="1"/>
    <col min="4615" max="4615" width="8.42578125" style="40" customWidth="1"/>
    <col min="4616" max="4617" width="7.7109375" style="40" customWidth="1"/>
    <col min="4618" max="4618" width="8.42578125" style="40" customWidth="1"/>
    <col min="4619" max="4619" width="7.7109375" style="40" customWidth="1"/>
    <col min="4620" max="4620" width="40.7109375" style="40" customWidth="1"/>
    <col min="4621" max="4865" width="9.140625" style="40"/>
    <col min="4866" max="4866" width="42.7109375" style="40" customWidth="1"/>
    <col min="4867" max="4867" width="7.7109375" style="40" customWidth="1"/>
    <col min="4868" max="4868" width="8.42578125" style="40" customWidth="1"/>
    <col min="4869" max="4870" width="7.7109375" style="40" customWidth="1"/>
    <col min="4871" max="4871" width="8.42578125" style="40" customWidth="1"/>
    <col min="4872" max="4873" width="7.7109375" style="40" customWidth="1"/>
    <col min="4874" max="4874" width="8.42578125" style="40" customWidth="1"/>
    <col min="4875" max="4875" width="7.7109375" style="40" customWidth="1"/>
    <col min="4876" max="4876" width="40.7109375" style="40" customWidth="1"/>
    <col min="4877" max="5121" width="9.140625" style="40"/>
    <col min="5122" max="5122" width="42.7109375" style="40" customWidth="1"/>
    <col min="5123" max="5123" width="7.7109375" style="40" customWidth="1"/>
    <col min="5124" max="5124" width="8.42578125" style="40" customWidth="1"/>
    <col min="5125" max="5126" width="7.7109375" style="40" customWidth="1"/>
    <col min="5127" max="5127" width="8.42578125" style="40" customWidth="1"/>
    <col min="5128" max="5129" width="7.7109375" style="40" customWidth="1"/>
    <col min="5130" max="5130" width="8.42578125" style="40" customWidth="1"/>
    <col min="5131" max="5131" width="7.7109375" style="40" customWidth="1"/>
    <col min="5132" max="5132" width="40.7109375" style="40" customWidth="1"/>
    <col min="5133" max="5377" width="9.140625" style="40"/>
    <col min="5378" max="5378" width="42.7109375" style="40" customWidth="1"/>
    <col min="5379" max="5379" width="7.7109375" style="40" customWidth="1"/>
    <col min="5380" max="5380" width="8.42578125" style="40" customWidth="1"/>
    <col min="5381" max="5382" width="7.7109375" style="40" customWidth="1"/>
    <col min="5383" max="5383" width="8.42578125" style="40" customWidth="1"/>
    <col min="5384" max="5385" width="7.7109375" style="40" customWidth="1"/>
    <col min="5386" max="5386" width="8.42578125" style="40" customWidth="1"/>
    <col min="5387" max="5387" width="7.7109375" style="40" customWidth="1"/>
    <col min="5388" max="5388" width="40.7109375" style="40" customWidth="1"/>
    <col min="5389" max="5633" width="9.140625" style="40"/>
    <col min="5634" max="5634" width="42.7109375" style="40" customWidth="1"/>
    <col min="5635" max="5635" width="7.7109375" style="40" customWidth="1"/>
    <col min="5636" max="5636" width="8.42578125" style="40" customWidth="1"/>
    <col min="5637" max="5638" width="7.7109375" style="40" customWidth="1"/>
    <col min="5639" max="5639" width="8.42578125" style="40" customWidth="1"/>
    <col min="5640" max="5641" width="7.7109375" style="40" customWidth="1"/>
    <col min="5642" max="5642" width="8.42578125" style="40" customWidth="1"/>
    <col min="5643" max="5643" width="7.7109375" style="40" customWidth="1"/>
    <col min="5644" max="5644" width="40.7109375" style="40" customWidth="1"/>
    <col min="5645" max="5889" width="9.140625" style="40"/>
    <col min="5890" max="5890" width="42.7109375" style="40" customWidth="1"/>
    <col min="5891" max="5891" width="7.7109375" style="40" customWidth="1"/>
    <col min="5892" max="5892" width="8.42578125" style="40" customWidth="1"/>
    <col min="5893" max="5894" width="7.7109375" style="40" customWidth="1"/>
    <col min="5895" max="5895" width="8.42578125" style="40" customWidth="1"/>
    <col min="5896" max="5897" width="7.7109375" style="40" customWidth="1"/>
    <col min="5898" max="5898" width="8.42578125" style="40" customWidth="1"/>
    <col min="5899" max="5899" width="7.7109375" style="40" customWidth="1"/>
    <col min="5900" max="5900" width="40.7109375" style="40" customWidth="1"/>
    <col min="5901" max="6145" width="9.140625" style="40"/>
    <col min="6146" max="6146" width="42.7109375" style="40" customWidth="1"/>
    <col min="6147" max="6147" width="7.7109375" style="40" customWidth="1"/>
    <col min="6148" max="6148" width="8.42578125" style="40" customWidth="1"/>
    <col min="6149" max="6150" width="7.7109375" style="40" customWidth="1"/>
    <col min="6151" max="6151" width="8.42578125" style="40" customWidth="1"/>
    <col min="6152" max="6153" width="7.7109375" style="40" customWidth="1"/>
    <col min="6154" max="6154" width="8.42578125" style="40" customWidth="1"/>
    <col min="6155" max="6155" width="7.7109375" style="40" customWidth="1"/>
    <col min="6156" max="6156" width="40.7109375" style="40" customWidth="1"/>
    <col min="6157" max="6401" width="9.140625" style="40"/>
    <col min="6402" max="6402" width="42.7109375" style="40" customWidth="1"/>
    <col min="6403" max="6403" width="7.7109375" style="40" customWidth="1"/>
    <col min="6404" max="6404" width="8.42578125" style="40" customWidth="1"/>
    <col min="6405" max="6406" width="7.7109375" style="40" customWidth="1"/>
    <col min="6407" max="6407" width="8.42578125" style="40" customWidth="1"/>
    <col min="6408" max="6409" width="7.7109375" style="40" customWidth="1"/>
    <col min="6410" max="6410" width="8.42578125" style="40" customWidth="1"/>
    <col min="6411" max="6411" width="7.7109375" style="40" customWidth="1"/>
    <col min="6412" max="6412" width="40.7109375" style="40" customWidth="1"/>
    <col min="6413" max="6657" width="9.140625" style="40"/>
    <col min="6658" max="6658" width="42.7109375" style="40" customWidth="1"/>
    <col min="6659" max="6659" width="7.7109375" style="40" customWidth="1"/>
    <col min="6660" max="6660" width="8.42578125" style="40" customWidth="1"/>
    <col min="6661" max="6662" width="7.7109375" style="40" customWidth="1"/>
    <col min="6663" max="6663" width="8.42578125" style="40" customWidth="1"/>
    <col min="6664" max="6665" width="7.7109375" style="40" customWidth="1"/>
    <col min="6666" max="6666" width="8.42578125" style="40" customWidth="1"/>
    <col min="6667" max="6667" width="7.7109375" style="40" customWidth="1"/>
    <col min="6668" max="6668" width="40.7109375" style="40" customWidth="1"/>
    <col min="6669" max="6913" width="9.140625" style="40"/>
    <col min="6914" max="6914" width="42.7109375" style="40" customWidth="1"/>
    <col min="6915" max="6915" width="7.7109375" style="40" customWidth="1"/>
    <col min="6916" max="6916" width="8.42578125" style="40" customWidth="1"/>
    <col min="6917" max="6918" width="7.7109375" style="40" customWidth="1"/>
    <col min="6919" max="6919" width="8.42578125" style="40" customWidth="1"/>
    <col min="6920" max="6921" width="7.7109375" style="40" customWidth="1"/>
    <col min="6922" max="6922" width="8.42578125" style="40" customWidth="1"/>
    <col min="6923" max="6923" width="7.7109375" style="40" customWidth="1"/>
    <col min="6924" max="6924" width="40.7109375" style="40" customWidth="1"/>
    <col min="6925" max="7169" width="9.140625" style="40"/>
    <col min="7170" max="7170" width="42.7109375" style="40" customWidth="1"/>
    <col min="7171" max="7171" width="7.7109375" style="40" customWidth="1"/>
    <col min="7172" max="7172" width="8.42578125" style="40" customWidth="1"/>
    <col min="7173" max="7174" width="7.7109375" style="40" customWidth="1"/>
    <col min="7175" max="7175" width="8.42578125" style="40" customWidth="1"/>
    <col min="7176" max="7177" width="7.7109375" style="40" customWidth="1"/>
    <col min="7178" max="7178" width="8.42578125" style="40" customWidth="1"/>
    <col min="7179" max="7179" width="7.7109375" style="40" customWidth="1"/>
    <col min="7180" max="7180" width="40.7109375" style="40" customWidth="1"/>
    <col min="7181" max="7425" width="9.140625" style="40"/>
    <col min="7426" max="7426" width="42.7109375" style="40" customWidth="1"/>
    <col min="7427" max="7427" width="7.7109375" style="40" customWidth="1"/>
    <col min="7428" max="7428" width="8.42578125" style="40" customWidth="1"/>
    <col min="7429" max="7430" width="7.7109375" style="40" customWidth="1"/>
    <col min="7431" max="7431" width="8.42578125" style="40" customWidth="1"/>
    <col min="7432" max="7433" width="7.7109375" style="40" customWidth="1"/>
    <col min="7434" max="7434" width="8.42578125" style="40" customWidth="1"/>
    <col min="7435" max="7435" width="7.7109375" style="40" customWidth="1"/>
    <col min="7436" max="7436" width="40.7109375" style="40" customWidth="1"/>
    <col min="7437" max="7681" width="9.140625" style="40"/>
    <col min="7682" max="7682" width="42.7109375" style="40" customWidth="1"/>
    <col min="7683" max="7683" width="7.7109375" style="40" customWidth="1"/>
    <col min="7684" max="7684" width="8.42578125" style="40" customWidth="1"/>
    <col min="7685" max="7686" width="7.7109375" style="40" customWidth="1"/>
    <col min="7687" max="7687" width="8.42578125" style="40" customWidth="1"/>
    <col min="7688" max="7689" width="7.7109375" style="40" customWidth="1"/>
    <col min="7690" max="7690" width="8.42578125" style="40" customWidth="1"/>
    <col min="7691" max="7691" width="7.7109375" style="40" customWidth="1"/>
    <col min="7692" max="7692" width="40.7109375" style="40" customWidth="1"/>
    <col min="7693" max="7937" width="9.140625" style="40"/>
    <col min="7938" max="7938" width="42.7109375" style="40" customWidth="1"/>
    <col min="7939" max="7939" width="7.7109375" style="40" customWidth="1"/>
    <col min="7940" max="7940" width="8.42578125" style="40" customWidth="1"/>
    <col min="7941" max="7942" width="7.7109375" style="40" customWidth="1"/>
    <col min="7943" max="7943" width="8.42578125" style="40" customWidth="1"/>
    <col min="7944" max="7945" width="7.7109375" style="40" customWidth="1"/>
    <col min="7946" max="7946" width="8.42578125" style="40" customWidth="1"/>
    <col min="7947" max="7947" width="7.7109375" style="40" customWidth="1"/>
    <col min="7948" max="7948" width="40.7109375" style="40" customWidth="1"/>
    <col min="7949" max="8193" width="9.140625" style="40"/>
    <col min="8194" max="8194" width="42.7109375" style="40" customWidth="1"/>
    <col min="8195" max="8195" width="7.7109375" style="40" customWidth="1"/>
    <col min="8196" max="8196" width="8.42578125" style="40" customWidth="1"/>
    <col min="8197" max="8198" width="7.7109375" style="40" customWidth="1"/>
    <col min="8199" max="8199" width="8.42578125" style="40" customWidth="1"/>
    <col min="8200" max="8201" width="7.7109375" style="40" customWidth="1"/>
    <col min="8202" max="8202" width="8.42578125" style="40" customWidth="1"/>
    <col min="8203" max="8203" width="7.7109375" style="40" customWidth="1"/>
    <col min="8204" max="8204" width="40.7109375" style="40" customWidth="1"/>
    <col min="8205" max="8449" width="9.140625" style="40"/>
    <col min="8450" max="8450" width="42.7109375" style="40" customWidth="1"/>
    <col min="8451" max="8451" width="7.7109375" style="40" customWidth="1"/>
    <col min="8452" max="8452" width="8.42578125" style="40" customWidth="1"/>
    <col min="8453" max="8454" width="7.7109375" style="40" customWidth="1"/>
    <col min="8455" max="8455" width="8.42578125" style="40" customWidth="1"/>
    <col min="8456" max="8457" width="7.7109375" style="40" customWidth="1"/>
    <col min="8458" max="8458" width="8.42578125" style="40" customWidth="1"/>
    <col min="8459" max="8459" width="7.7109375" style="40" customWidth="1"/>
    <col min="8460" max="8460" width="40.7109375" style="40" customWidth="1"/>
    <col min="8461" max="8705" width="9.140625" style="40"/>
    <col min="8706" max="8706" width="42.7109375" style="40" customWidth="1"/>
    <col min="8707" max="8707" width="7.7109375" style="40" customWidth="1"/>
    <col min="8708" max="8708" width="8.42578125" style="40" customWidth="1"/>
    <col min="8709" max="8710" width="7.7109375" style="40" customWidth="1"/>
    <col min="8711" max="8711" width="8.42578125" style="40" customWidth="1"/>
    <col min="8712" max="8713" width="7.7109375" style="40" customWidth="1"/>
    <col min="8714" max="8714" width="8.42578125" style="40" customWidth="1"/>
    <col min="8715" max="8715" width="7.7109375" style="40" customWidth="1"/>
    <col min="8716" max="8716" width="40.7109375" style="40" customWidth="1"/>
    <col min="8717" max="8961" width="9.140625" style="40"/>
    <col min="8962" max="8962" width="42.7109375" style="40" customWidth="1"/>
    <col min="8963" max="8963" width="7.7109375" style="40" customWidth="1"/>
    <col min="8964" max="8964" width="8.42578125" style="40" customWidth="1"/>
    <col min="8965" max="8966" width="7.7109375" style="40" customWidth="1"/>
    <col min="8967" max="8967" width="8.42578125" style="40" customWidth="1"/>
    <col min="8968" max="8969" width="7.7109375" style="40" customWidth="1"/>
    <col min="8970" max="8970" width="8.42578125" style="40" customWidth="1"/>
    <col min="8971" max="8971" width="7.7109375" style="40" customWidth="1"/>
    <col min="8972" max="8972" width="40.7109375" style="40" customWidth="1"/>
    <col min="8973" max="9217" width="9.140625" style="40"/>
    <col min="9218" max="9218" width="42.7109375" style="40" customWidth="1"/>
    <col min="9219" max="9219" width="7.7109375" style="40" customWidth="1"/>
    <col min="9220" max="9220" width="8.42578125" style="40" customWidth="1"/>
    <col min="9221" max="9222" width="7.7109375" style="40" customWidth="1"/>
    <col min="9223" max="9223" width="8.42578125" style="40" customWidth="1"/>
    <col min="9224" max="9225" width="7.7109375" style="40" customWidth="1"/>
    <col min="9226" max="9226" width="8.42578125" style="40" customWidth="1"/>
    <col min="9227" max="9227" width="7.7109375" style="40" customWidth="1"/>
    <col min="9228" max="9228" width="40.7109375" style="40" customWidth="1"/>
    <col min="9229" max="9473" width="9.140625" style="40"/>
    <col min="9474" max="9474" width="42.7109375" style="40" customWidth="1"/>
    <col min="9475" max="9475" width="7.7109375" style="40" customWidth="1"/>
    <col min="9476" max="9476" width="8.42578125" style="40" customWidth="1"/>
    <col min="9477" max="9478" width="7.7109375" style="40" customWidth="1"/>
    <col min="9479" max="9479" width="8.42578125" style="40" customWidth="1"/>
    <col min="9480" max="9481" width="7.7109375" style="40" customWidth="1"/>
    <col min="9482" max="9482" width="8.42578125" style="40" customWidth="1"/>
    <col min="9483" max="9483" width="7.7109375" style="40" customWidth="1"/>
    <col min="9484" max="9484" width="40.7109375" style="40" customWidth="1"/>
    <col min="9485" max="9729" width="9.140625" style="40"/>
    <col min="9730" max="9730" width="42.7109375" style="40" customWidth="1"/>
    <col min="9731" max="9731" width="7.7109375" style="40" customWidth="1"/>
    <col min="9732" max="9732" width="8.42578125" style="40" customWidth="1"/>
    <col min="9733" max="9734" width="7.7109375" style="40" customWidth="1"/>
    <col min="9735" max="9735" width="8.42578125" style="40" customWidth="1"/>
    <col min="9736" max="9737" width="7.7109375" style="40" customWidth="1"/>
    <col min="9738" max="9738" width="8.42578125" style="40" customWidth="1"/>
    <col min="9739" max="9739" width="7.7109375" style="40" customWidth="1"/>
    <col min="9740" max="9740" width="40.7109375" style="40" customWidth="1"/>
    <col min="9741" max="9985" width="9.140625" style="40"/>
    <col min="9986" max="9986" width="42.7109375" style="40" customWidth="1"/>
    <col min="9987" max="9987" width="7.7109375" style="40" customWidth="1"/>
    <col min="9988" max="9988" width="8.42578125" style="40" customWidth="1"/>
    <col min="9989" max="9990" width="7.7109375" style="40" customWidth="1"/>
    <col min="9991" max="9991" width="8.42578125" style="40" customWidth="1"/>
    <col min="9992" max="9993" width="7.7109375" style="40" customWidth="1"/>
    <col min="9994" max="9994" width="8.42578125" style="40" customWidth="1"/>
    <col min="9995" max="9995" width="7.7109375" style="40" customWidth="1"/>
    <col min="9996" max="9996" width="40.7109375" style="40" customWidth="1"/>
    <col min="9997" max="10241" width="9.140625" style="40"/>
    <col min="10242" max="10242" width="42.7109375" style="40" customWidth="1"/>
    <col min="10243" max="10243" width="7.7109375" style="40" customWidth="1"/>
    <col min="10244" max="10244" width="8.42578125" style="40" customWidth="1"/>
    <col min="10245" max="10246" width="7.7109375" style="40" customWidth="1"/>
    <col min="10247" max="10247" width="8.42578125" style="40" customWidth="1"/>
    <col min="10248" max="10249" width="7.7109375" style="40" customWidth="1"/>
    <col min="10250" max="10250" width="8.42578125" style="40" customWidth="1"/>
    <col min="10251" max="10251" width="7.7109375" style="40" customWidth="1"/>
    <col min="10252" max="10252" width="40.7109375" style="40" customWidth="1"/>
    <col min="10253" max="10497" width="9.140625" style="40"/>
    <col min="10498" max="10498" width="42.7109375" style="40" customWidth="1"/>
    <col min="10499" max="10499" width="7.7109375" style="40" customWidth="1"/>
    <col min="10500" max="10500" width="8.42578125" style="40" customWidth="1"/>
    <col min="10501" max="10502" width="7.7109375" style="40" customWidth="1"/>
    <col min="10503" max="10503" width="8.42578125" style="40" customWidth="1"/>
    <col min="10504" max="10505" width="7.7109375" style="40" customWidth="1"/>
    <col min="10506" max="10506" width="8.42578125" style="40" customWidth="1"/>
    <col min="10507" max="10507" width="7.7109375" style="40" customWidth="1"/>
    <col min="10508" max="10508" width="40.7109375" style="40" customWidth="1"/>
    <col min="10509" max="10753" width="9.140625" style="40"/>
    <col min="10754" max="10754" width="42.7109375" style="40" customWidth="1"/>
    <col min="10755" max="10755" width="7.7109375" style="40" customWidth="1"/>
    <col min="10756" max="10756" width="8.42578125" style="40" customWidth="1"/>
    <col min="10757" max="10758" width="7.7109375" style="40" customWidth="1"/>
    <col min="10759" max="10759" width="8.42578125" style="40" customWidth="1"/>
    <col min="10760" max="10761" width="7.7109375" style="40" customWidth="1"/>
    <col min="10762" max="10762" width="8.42578125" style="40" customWidth="1"/>
    <col min="10763" max="10763" width="7.7109375" style="40" customWidth="1"/>
    <col min="10764" max="10764" width="40.7109375" style="40" customWidth="1"/>
    <col min="10765" max="11009" width="9.140625" style="40"/>
    <col min="11010" max="11010" width="42.7109375" style="40" customWidth="1"/>
    <col min="11011" max="11011" width="7.7109375" style="40" customWidth="1"/>
    <col min="11012" max="11012" width="8.42578125" style="40" customWidth="1"/>
    <col min="11013" max="11014" width="7.7109375" style="40" customWidth="1"/>
    <col min="11015" max="11015" width="8.42578125" style="40" customWidth="1"/>
    <col min="11016" max="11017" width="7.7109375" style="40" customWidth="1"/>
    <col min="11018" max="11018" width="8.42578125" style="40" customWidth="1"/>
    <col min="11019" max="11019" width="7.7109375" style="40" customWidth="1"/>
    <col min="11020" max="11020" width="40.7109375" style="40" customWidth="1"/>
    <col min="11021" max="11265" width="9.140625" style="40"/>
    <col min="11266" max="11266" width="42.7109375" style="40" customWidth="1"/>
    <col min="11267" max="11267" width="7.7109375" style="40" customWidth="1"/>
    <col min="11268" max="11268" width="8.42578125" style="40" customWidth="1"/>
    <col min="11269" max="11270" width="7.7109375" style="40" customWidth="1"/>
    <col min="11271" max="11271" width="8.42578125" style="40" customWidth="1"/>
    <col min="11272" max="11273" width="7.7109375" style="40" customWidth="1"/>
    <col min="11274" max="11274" width="8.42578125" style="40" customWidth="1"/>
    <col min="11275" max="11275" width="7.7109375" style="40" customWidth="1"/>
    <col min="11276" max="11276" width="40.7109375" style="40" customWidth="1"/>
    <col min="11277" max="11521" width="9.140625" style="40"/>
    <col min="11522" max="11522" width="42.7109375" style="40" customWidth="1"/>
    <col min="11523" max="11523" width="7.7109375" style="40" customWidth="1"/>
    <col min="11524" max="11524" width="8.42578125" style="40" customWidth="1"/>
    <col min="11525" max="11526" width="7.7109375" style="40" customWidth="1"/>
    <col min="11527" max="11527" width="8.42578125" style="40" customWidth="1"/>
    <col min="11528" max="11529" width="7.7109375" style="40" customWidth="1"/>
    <col min="11530" max="11530" width="8.42578125" style="40" customWidth="1"/>
    <col min="11531" max="11531" width="7.7109375" style="40" customWidth="1"/>
    <col min="11532" max="11532" width="40.7109375" style="40" customWidth="1"/>
    <col min="11533" max="11777" width="9.140625" style="40"/>
    <col min="11778" max="11778" width="42.7109375" style="40" customWidth="1"/>
    <col min="11779" max="11779" width="7.7109375" style="40" customWidth="1"/>
    <col min="11780" max="11780" width="8.42578125" style="40" customWidth="1"/>
    <col min="11781" max="11782" width="7.7109375" style="40" customWidth="1"/>
    <col min="11783" max="11783" width="8.42578125" style="40" customWidth="1"/>
    <col min="11784" max="11785" width="7.7109375" style="40" customWidth="1"/>
    <col min="11786" max="11786" width="8.42578125" style="40" customWidth="1"/>
    <col min="11787" max="11787" width="7.7109375" style="40" customWidth="1"/>
    <col min="11788" max="11788" width="40.7109375" style="40" customWidth="1"/>
    <col min="11789" max="12033" width="9.140625" style="40"/>
    <col min="12034" max="12034" width="42.7109375" style="40" customWidth="1"/>
    <col min="12035" max="12035" width="7.7109375" style="40" customWidth="1"/>
    <col min="12036" max="12036" width="8.42578125" style="40" customWidth="1"/>
    <col min="12037" max="12038" width="7.7109375" style="40" customWidth="1"/>
    <col min="12039" max="12039" width="8.42578125" style="40" customWidth="1"/>
    <col min="12040" max="12041" width="7.7109375" style="40" customWidth="1"/>
    <col min="12042" max="12042" width="8.42578125" style="40" customWidth="1"/>
    <col min="12043" max="12043" width="7.7109375" style="40" customWidth="1"/>
    <col min="12044" max="12044" width="40.7109375" style="40" customWidth="1"/>
    <col min="12045" max="12289" width="9.140625" style="40"/>
    <col min="12290" max="12290" width="42.7109375" style="40" customWidth="1"/>
    <col min="12291" max="12291" width="7.7109375" style="40" customWidth="1"/>
    <col min="12292" max="12292" width="8.42578125" style="40" customWidth="1"/>
    <col min="12293" max="12294" width="7.7109375" style="40" customWidth="1"/>
    <col min="12295" max="12295" width="8.42578125" style="40" customWidth="1"/>
    <col min="12296" max="12297" width="7.7109375" style="40" customWidth="1"/>
    <col min="12298" max="12298" width="8.42578125" style="40" customWidth="1"/>
    <col min="12299" max="12299" width="7.7109375" style="40" customWidth="1"/>
    <col min="12300" max="12300" width="40.7109375" style="40" customWidth="1"/>
    <col min="12301" max="12545" width="9.140625" style="40"/>
    <col min="12546" max="12546" width="42.7109375" style="40" customWidth="1"/>
    <col min="12547" max="12547" width="7.7109375" style="40" customWidth="1"/>
    <col min="12548" max="12548" width="8.42578125" style="40" customWidth="1"/>
    <col min="12549" max="12550" width="7.7109375" style="40" customWidth="1"/>
    <col min="12551" max="12551" width="8.42578125" style="40" customWidth="1"/>
    <col min="12552" max="12553" width="7.7109375" style="40" customWidth="1"/>
    <col min="12554" max="12554" width="8.42578125" style="40" customWidth="1"/>
    <col min="12555" max="12555" width="7.7109375" style="40" customWidth="1"/>
    <col min="12556" max="12556" width="40.7109375" style="40" customWidth="1"/>
    <col min="12557" max="12801" width="9.140625" style="40"/>
    <col min="12802" max="12802" width="42.7109375" style="40" customWidth="1"/>
    <col min="12803" max="12803" width="7.7109375" style="40" customWidth="1"/>
    <col min="12804" max="12804" width="8.42578125" style="40" customWidth="1"/>
    <col min="12805" max="12806" width="7.7109375" style="40" customWidth="1"/>
    <col min="12807" max="12807" width="8.42578125" style="40" customWidth="1"/>
    <col min="12808" max="12809" width="7.7109375" style="40" customWidth="1"/>
    <col min="12810" max="12810" width="8.42578125" style="40" customWidth="1"/>
    <col min="12811" max="12811" width="7.7109375" style="40" customWidth="1"/>
    <col min="12812" max="12812" width="40.7109375" style="40" customWidth="1"/>
    <col min="12813" max="13057" width="9.140625" style="40"/>
    <col min="13058" max="13058" width="42.7109375" style="40" customWidth="1"/>
    <col min="13059" max="13059" width="7.7109375" style="40" customWidth="1"/>
    <col min="13060" max="13060" width="8.42578125" style="40" customWidth="1"/>
    <col min="13061" max="13062" width="7.7109375" style="40" customWidth="1"/>
    <col min="13063" max="13063" width="8.42578125" style="40" customWidth="1"/>
    <col min="13064" max="13065" width="7.7109375" style="40" customWidth="1"/>
    <col min="13066" max="13066" width="8.42578125" style="40" customWidth="1"/>
    <col min="13067" max="13067" width="7.7109375" style="40" customWidth="1"/>
    <col min="13068" max="13068" width="40.7109375" style="40" customWidth="1"/>
    <col min="13069" max="13313" width="9.140625" style="40"/>
    <col min="13314" max="13314" width="42.7109375" style="40" customWidth="1"/>
    <col min="13315" max="13315" width="7.7109375" style="40" customWidth="1"/>
    <col min="13316" max="13316" width="8.42578125" style="40" customWidth="1"/>
    <col min="13317" max="13318" width="7.7109375" style="40" customWidth="1"/>
    <col min="13319" max="13319" width="8.42578125" style="40" customWidth="1"/>
    <col min="13320" max="13321" width="7.7109375" style="40" customWidth="1"/>
    <col min="13322" max="13322" width="8.42578125" style="40" customWidth="1"/>
    <col min="13323" max="13323" width="7.7109375" style="40" customWidth="1"/>
    <col min="13324" max="13324" width="40.7109375" style="40" customWidth="1"/>
    <col min="13325" max="13569" width="9.140625" style="40"/>
    <col min="13570" max="13570" width="42.7109375" style="40" customWidth="1"/>
    <col min="13571" max="13571" width="7.7109375" style="40" customWidth="1"/>
    <col min="13572" max="13572" width="8.42578125" style="40" customWidth="1"/>
    <col min="13573" max="13574" width="7.7109375" style="40" customWidth="1"/>
    <col min="13575" max="13575" width="8.42578125" style="40" customWidth="1"/>
    <col min="13576" max="13577" width="7.7109375" style="40" customWidth="1"/>
    <col min="13578" max="13578" width="8.42578125" style="40" customWidth="1"/>
    <col min="13579" max="13579" width="7.7109375" style="40" customWidth="1"/>
    <col min="13580" max="13580" width="40.7109375" style="40" customWidth="1"/>
    <col min="13581" max="13825" width="9.140625" style="40"/>
    <col min="13826" max="13826" width="42.7109375" style="40" customWidth="1"/>
    <col min="13827" max="13827" width="7.7109375" style="40" customWidth="1"/>
    <col min="13828" max="13828" width="8.42578125" style="40" customWidth="1"/>
    <col min="13829" max="13830" width="7.7109375" style="40" customWidth="1"/>
    <col min="13831" max="13831" width="8.42578125" style="40" customWidth="1"/>
    <col min="13832" max="13833" width="7.7109375" style="40" customWidth="1"/>
    <col min="13834" max="13834" width="8.42578125" style="40" customWidth="1"/>
    <col min="13835" max="13835" width="7.7109375" style="40" customWidth="1"/>
    <col min="13836" max="13836" width="40.7109375" style="40" customWidth="1"/>
    <col min="13837" max="14081" width="9.140625" style="40"/>
    <col min="14082" max="14082" width="42.7109375" style="40" customWidth="1"/>
    <col min="14083" max="14083" width="7.7109375" style="40" customWidth="1"/>
    <col min="14084" max="14084" width="8.42578125" style="40" customWidth="1"/>
    <col min="14085" max="14086" width="7.7109375" style="40" customWidth="1"/>
    <col min="14087" max="14087" width="8.42578125" style="40" customWidth="1"/>
    <col min="14088" max="14089" width="7.7109375" style="40" customWidth="1"/>
    <col min="14090" max="14090" width="8.42578125" style="40" customWidth="1"/>
    <col min="14091" max="14091" width="7.7109375" style="40" customWidth="1"/>
    <col min="14092" max="14092" width="40.7109375" style="40" customWidth="1"/>
    <col min="14093" max="14337" width="9.140625" style="40"/>
    <col min="14338" max="14338" width="42.7109375" style="40" customWidth="1"/>
    <col min="14339" max="14339" width="7.7109375" style="40" customWidth="1"/>
    <col min="14340" max="14340" width="8.42578125" style="40" customWidth="1"/>
    <col min="14341" max="14342" width="7.7109375" style="40" customWidth="1"/>
    <col min="14343" max="14343" width="8.42578125" style="40" customWidth="1"/>
    <col min="14344" max="14345" width="7.7109375" style="40" customWidth="1"/>
    <col min="14346" max="14346" width="8.42578125" style="40" customWidth="1"/>
    <col min="14347" max="14347" width="7.7109375" style="40" customWidth="1"/>
    <col min="14348" max="14348" width="40.7109375" style="40" customWidth="1"/>
    <col min="14349" max="14593" width="9.140625" style="40"/>
    <col min="14594" max="14594" width="42.7109375" style="40" customWidth="1"/>
    <col min="14595" max="14595" width="7.7109375" style="40" customWidth="1"/>
    <col min="14596" max="14596" width="8.42578125" style="40" customWidth="1"/>
    <col min="14597" max="14598" width="7.7109375" style="40" customWidth="1"/>
    <col min="14599" max="14599" width="8.42578125" style="40" customWidth="1"/>
    <col min="14600" max="14601" width="7.7109375" style="40" customWidth="1"/>
    <col min="14602" max="14602" width="8.42578125" style="40" customWidth="1"/>
    <col min="14603" max="14603" width="7.7109375" style="40" customWidth="1"/>
    <col min="14604" max="14604" width="40.7109375" style="40" customWidth="1"/>
    <col min="14605" max="14849" width="9.140625" style="40"/>
    <col min="14850" max="14850" width="42.7109375" style="40" customWidth="1"/>
    <col min="14851" max="14851" width="7.7109375" style="40" customWidth="1"/>
    <col min="14852" max="14852" width="8.42578125" style="40" customWidth="1"/>
    <col min="14853" max="14854" width="7.7109375" style="40" customWidth="1"/>
    <col min="14855" max="14855" width="8.42578125" style="40" customWidth="1"/>
    <col min="14856" max="14857" width="7.7109375" style="40" customWidth="1"/>
    <col min="14858" max="14858" width="8.42578125" style="40" customWidth="1"/>
    <col min="14859" max="14859" width="7.7109375" style="40" customWidth="1"/>
    <col min="14860" max="14860" width="40.7109375" style="40" customWidth="1"/>
    <col min="14861" max="15105" width="9.140625" style="40"/>
    <col min="15106" max="15106" width="42.7109375" style="40" customWidth="1"/>
    <col min="15107" max="15107" width="7.7109375" style="40" customWidth="1"/>
    <col min="15108" max="15108" width="8.42578125" style="40" customWidth="1"/>
    <col min="15109" max="15110" width="7.7109375" style="40" customWidth="1"/>
    <col min="15111" max="15111" width="8.42578125" style="40" customWidth="1"/>
    <col min="15112" max="15113" width="7.7109375" style="40" customWidth="1"/>
    <col min="15114" max="15114" width="8.42578125" style="40" customWidth="1"/>
    <col min="15115" max="15115" width="7.7109375" style="40" customWidth="1"/>
    <col min="15116" max="15116" width="40.7109375" style="40" customWidth="1"/>
    <col min="15117" max="15361" width="9.140625" style="40"/>
    <col min="15362" max="15362" width="42.7109375" style="40" customWidth="1"/>
    <col min="15363" max="15363" width="7.7109375" style="40" customWidth="1"/>
    <col min="15364" max="15364" width="8.42578125" style="40" customWidth="1"/>
    <col min="15365" max="15366" width="7.7109375" style="40" customWidth="1"/>
    <col min="15367" max="15367" width="8.42578125" style="40" customWidth="1"/>
    <col min="15368" max="15369" width="7.7109375" style="40" customWidth="1"/>
    <col min="15370" max="15370" width="8.42578125" style="40" customWidth="1"/>
    <col min="15371" max="15371" width="7.7109375" style="40" customWidth="1"/>
    <col min="15372" max="15372" width="40.7109375" style="40" customWidth="1"/>
    <col min="15373" max="15617" width="9.140625" style="40"/>
    <col min="15618" max="15618" width="42.7109375" style="40" customWidth="1"/>
    <col min="15619" max="15619" width="7.7109375" style="40" customWidth="1"/>
    <col min="15620" max="15620" width="8.42578125" style="40" customWidth="1"/>
    <col min="15621" max="15622" width="7.7109375" style="40" customWidth="1"/>
    <col min="15623" max="15623" width="8.42578125" style="40" customWidth="1"/>
    <col min="15624" max="15625" width="7.7109375" style="40" customWidth="1"/>
    <col min="15626" max="15626" width="8.42578125" style="40" customWidth="1"/>
    <col min="15627" max="15627" width="7.7109375" style="40" customWidth="1"/>
    <col min="15628" max="15628" width="40.7109375" style="40" customWidth="1"/>
    <col min="15629" max="15873" width="9.140625" style="40"/>
    <col min="15874" max="15874" width="42.7109375" style="40" customWidth="1"/>
    <col min="15875" max="15875" width="7.7109375" style="40" customWidth="1"/>
    <col min="15876" max="15876" width="8.42578125" style="40" customWidth="1"/>
    <col min="15877" max="15878" width="7.7109375" style="40" customWidth="1"/>
    <col min="15879" max="15879" width="8.42578125" style="40" customWidth="1"/>
    <col min="15880" max="15881" width="7.7109375" style="40" customWidth="1"/>
    <col min="15882" max="15882" width="8.42578125" style="40" customWidth="1"/>
    <col min="15883" max="15883" width="7.7109375" style="40" customWidth="1"/>
    <col min="15884" max="15884" width="40.7109375" style="40" customWidth="1"/>
    <col min="15885" max="16129" width="9.140625" style="40"/>
    <col min="16130" max="16130" width="42.7109375" style="40" customWidth="1"/>
    <col min="16131" max="16131" width="7.7109375" style="40" customWidth="1"/>
    <col min="16132" max="16132" width="8.42578125" style="40" customWidth="1"/>
    <col min="16133" max="16134" width="7.7109375" style="40" customWidth="1"/>
    <col min="16135" max="16135" width="8.42578125" style="40" customWidth="1"/>
    <col min="16136" max="16137" width="7.7109375" style="40" customWidth="1"/>
    <col min="16138" max="16138" width="8.42578125" style="40" customWidth="1"/>
    <col min="16139" max="16139" width="7.7109375" style="40" customWidth="1"/>
    <col min="16140" max="16140" width="40.7109375" style="40" customWidth="1"/>
    <col min="16141" max="16384" width="9.140625" style="40"/>
  </cols>
  <sheetData>
    <row r="1" spans="1:257" ht="20.25">
      <c r="A1" s="1146" t="s">
        <v>701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1448"/>
      <c r="AJ1" s="1448"/>
      <c r="AK1" s="1448"/>
      <c r="AL1" s="1448"/>
      <c r="AM1" s="1448"/>
      <c r="AN1" s="1448"/>
      <c r="AO1" s="1448"/>
      <c r="AP1" s="1448"/>
      <c r="AQ1" s="1448"/>
      <c r="AR1" s="1448"/>
      <c r="AS1" s="1448"/>
      <c r="AT1" s="1448"/>
      <c r="AU1" s="1448"/>
      <c r="AV1" s="1448"/>
      <c r="AW1" s="1448"/>
      <c r="AX1" s="1448"/>
      <c r="AY1" s="1448"/>
      <c r="AZ1" s="1448"/>
      <c r="BA1" s="1448"/>
      <c r="BB1" s="1448"/>
      <c r="BC1" s="1448"/>
      <c r="BD1" s="1448"/>
      <c r="BE1" s="1448"/>
      <c r="BF1" s="1448"/>
      <c r="BG1" s="1448"/>
      <c r="BH1" s="1448"/>
      <c r="BI1" s="1448"/>
      <c r="BJ1" s="1448"/>
      <c r="BK1" s="1448"/>
      <c r="BL1" s="1448"/>
      <c r="BM1" s="1448"/>
      <c r="BN1" s="1448"/>
      <c r="BO1" s="1448"/>
      <c r="BP1" s="1448"/>
      <c r="BQ1" s="1448"/>
      <c r="BR1" s="1448"/>
      <c r="BS1" s="1448"/>
      <c r="BT1" s="1448"/>
      <c r="BU1" s="1448"/>
      <c r="BV1" s="1448"/>
      <c r="BW1" s="1448"/>
      <c r="BX1" s="1448"/>
      <c r="BY1" s="1448"/>
      <c r="BZ1" s="1448"/>
      <c r="CA1" s="1448"/>
      <c r="CB1" s="1448"/>
      <c r="CC1" s="1448"/>
      <c r="CD1" s="1448"/>
      <c r="CE1" s="1448"/>
      <c r="CF1" s="1448"/>
      <c r="CG1" s="1448"/>
      <c r="CH1" s="1448"/>
      <c r="CI1" s="1448"/>
      <c r="CJ1" s="1448"/>
      <c r="CK1" s="1448"/>
      <c r="CL1" s="1448"/>
      <c r="CM1" s="1448"/>
      <c r="CN1" s="1448"/>
      <c r="CO1" s="1448"/>
      <c r="CP1" s="1448"/>
      <c r="CQ1" s="1448"/>
      <c r="CR1" s="1448"/>
      <c r="CS1" s="1448"/>
      <c r="CT1" s="1448"/>
      <c r="CU1" s="1448"/>
      <c r="CV1" s="1448"/>
      <c r="CW1" s="1448"/>
      <c r="CX1" s="1448"/>
      <c r="CY1" s="1448"/>
      <c r="CZ1" s="1448"/>
      <c r="DA1" s="1448"/>
      <c r="DB1" s="1448"/>
      <c r="DC1" s="1448"/>
      <c r="DD1" s="1448"/>
      <c r="DE1" s="1448"/>
      <c r="DF1" s="1448"/>
      <c r="DG1" s="1448"/>
      <c r="DH1" s="1448"/>
      <c r="DI1" s="1448"/>
      <c r="DJ1" s="1448"/>
      <c r="DK1" s="1448"/>
      <c r="DL1" s="1448"/>
      <c r="DM1" s="1448"/>
      <c r="DN1" s="1448"/>
      <c r="DO1" s="1448"/>
      <c r="DP1" s="1448"/>
      <c r="DQ1" s="1448"/>
      <c r="DR1" s="1448"/>
      <c r="DS1" s="1448"/>
      <c r="DT1" s="1448"/>
      <c r="DU1" s="1448"/>
      <c r="DV1" s="1448"/>
      <c r="DW1" s="1448"/>
      <c r="DX1" s="1448"/>
      <c r="DY1" s="1448"/>
      <c r="DZ1" s="1448"/>
      <c r="EA1" s="1448"/>
      <c r="EB1" s="1448"/>
      <c r="EC1" s="1448"/>
      <c r="ED1" s="1448"/>
      <c r="EE1" s="1448"/>
      <c r="EF1" s="1448"/>
      <c r="EG1" s="1448"/>
      <c r="EH1" s="1448"/>
      <c r="EI1" s="1448"/>
      <c r="EJ1" s="1448"/>
      <c r="EK1" s="1448"/>
      <c r="EL1" s="1448"/>
      <c r="EM1" s="1448"/>
      <c r="EN1" s="1448"/>
      <c r="EO1" s="1448"/>
      <c r="EP1" s="1448"/>
      <c r="EQ1" s="1448"/>
      <c r="ER1" s="1448"/>
      <c r="ES1" s="1448"/>
      <c r="ET1" s="1448"/>
      <c r="EU1" s="1448"/>
      <c r="EV1" s="1448"/>
      <c r="EW1" s="1448"/>
      <c r="EX1" s="1448"/>
      <c r="EY1" s="1448"/>
      <c r="EZ1" s="1448"/>
      <c r="FA1" s="1448"/>
      <c r="FB1" s="1448"/>
      <c r="FC1" s="1448"/>
      <c r="FD1" s="1448"/>
      <c r="FE1" s="1448"/>
      <c r="FF1" s="1448"/>
      <c r="FG1" s="1448"/>
      <c r="FH1" s="1448"/>
      <c r="FI1" s="1448"/>
      <c r="FJ1" s="1448"/>
      <c r="FK1" s="1448"/>
      <c r="FL1" s="1448"/>
      <c r="FM1" s="1448"/>
      <c r="FN1" s="1448"/>
      <c r="FO1" s="1448"/>
      <c r="FP1" s="1448"/>
      <c r="FQ1" s="1448"/>
      <c r="FR1" s="1448"/>
      <c r="FS1" s="1448"/>
      <c r="FT1" s="1448"/>
      <c r="FU1" s="1448"/>
      <c r="FV1" s="1448"/>
      <c r="FW1" s="1448"/>
      <c r="FX1" s="1448"/>
      <c r="FY1" s="1448"/>
      <c r="FZ1" s="1448"/>
      <c r="GA1" s="1448"/>
      <c r="GB1" s="1448"/>
      <c r="GC1" s="1448"/>
      <c r="GD1" s="1448"/>
      <c r="GE1" s="1448"/>
      <c r="GF1" s="1448"/>
      <c r="GG1" s="1448"/>
      <c r="GH1" s="1448"/>
      <c r="GI1" s="1448"/>
      <c r="GJ1" s="1448"/>
      <c r="GK1" s="1448"/>
      <c r="GL1" s="1448"/>
      <c r="GM1" s="1448"/>
      <c r="GN1" s="1448"/>
      <c r="GO1" s="1448"/>
      <c r="GP1" s="1448"/>
      <c r="GQ1" s="1448"/>
      <c r="GR1" s="1448"/>
      <c r="GS1" s="1448"/>
      <c r="GT1" s="1448"/>
      <c r="GU1" s="1448"/>
      <c r="GV1" s="1448"/>
      <c r="GW1" s="1448"/>
      <c r="GX1" s="1448"/>
      <c r="GY1" s="1448"/>
      <c r="GZ1" s="1448"/>
      <c r="HA1" s="1448"/>
      <c r="HB1" s="1448"/>
      <c r="HC1" s="1448"/>
      <c r="HD1" s="1448"/>
      <c r="HE1" s="1448"/>
      <c r="HF1" s="1448"/>
      <c r="HG1" s="1448"/>
      <c r="HH1" s="1448"/>
      <c r="HI1" s="1448"/>
      <c r="HJ1" s="1448"/>
      <c r="HK1" s="1448"/>
      <c r="HL1" s="1448"/>
      <c r="HM1" s="1448"/>
      <c r="HN1" s="1448"/>
      <c r="HO1" s="1448"/>
      <c r="HP1" s="1448"/>
      <c r="HQ1" s="1448"/>
      <c r="HR1" s="1448"/>
      <c r="HS1" s="1448"/>
      <c r="HT1" s="1448"/>
      <c r="HU1" s="1448"/>
      <c r="HV1" s="1448"/>
      <c r="HW1" s="1448"/>
      <c r="HX1" s="1448"/>
      <c r="HY1" s="1448"/>
      <c r="HZ1" s="1448"/>
      <c r="IA1" s="1448"/>
      <c r="IB1" s="1448"/>
      <c r="IC1" s="1448"/>
      <c r="ID1" s="1448"/>
      <c r="IE1" s="1448"/>
      <c r="IF1" s="1448"/>
      <c r="IG1" s="1448"/>
      <c r="IH1" s="1448"/>
      <c r="II1" s="1448"/>
      <c r="IJ1" s="1448"/>
      <c r="IK1" s="1448"/>
      <c r="IL1" s="1448"/>
      <c r="IM1" s="1448"/>
      <c r="IN1" s="1448"/>
      <c r="IO1" s="1448"/>
      <c r="IP1" s="1448"/>
      <c r="IQ1" s="1448"/>
      <c r="IR1" s="1448"/>
      <c r="IS1" s="1448"/>
      <c r="IT1" s="1448"/>
      <c r="IU1" s="1448"/>
      <c r="IV1" s="1448"/>
      <c r="IW1" s="1448"/>
    </row>
    <row r="2" spans="1:257" ht="15.75">
      <c r="A2" s="1147" t="s">
        <v>702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1447"/>
      <c r="AU2" s="1447"/>
      <c r="AV2" s="1447"/>
      <c r="AW2" s="1447"/>
      <c r="AX2" s="1447"/>
      <c r="AY2" s="1447"/>
      <c r="AZ2" s="1447"/>
      <c r="BA2" s="1447"/>
      <c r="BB2" s="1447"/>
      <c r="BC2" s="1447"/>
      <c r="BD2" s="1447"/>
      <c r="BE2" s="1447"/>
      <c r="BF2" s="1447"/>
      <c r="BG2" s="1447"/>
      <c r="BH2" s="1447"/>
      <c r="BI2" s="1447"/>
      <c r="BJ2" s="1447"/>
      <c r="BK2" s="1447"/>
      <c r="BL2" s="1447"/>
      <c r="BM2" s="1447"/>
      <c r="BN2" s="1447"/>
      <c r="BO2" s="1447"/>
      <c r="BP2" s="1447"/>
      <c r="BQ2" s="1447"/>
      <c r="BR2" s="1447"/>
      <c r="BS2" s="1447"/>
      <c r="BT2" s="1447"/>
      <c r="BU2" s="1447"/>
      <c r="BV2" s="1447"/>
      <c r="BW2" s="1447"/>
      <c r="BX2" s="1447"/>
      <c r="BY2" s="1447"/>
      <c r="BZ2" s="1447"/>
      <c r="CA2" s="1447"/>
      <c r="CB2" s="1447"/>
      <c r="CC2" s="1447"/>
      <c r="CD2" s="1447"/>
      <c r="CE2" s="1447"/>
      <c r="CF2" s="1447"/>
      <c r="CG2" s="1447"/>
      <c r="CH2" s="1447"/>
      <c r="CI2" s="1447"/>
      <c r="CJ2" s="1447"/>
      <c r="CK2" s="1447"/>
      <c r="CL2" s="1447"/>
      <c r="CM2" s="1447"/>
      <c r="CN2" s="1447"/>
      <c r="CO2" s="1447"/>
      <c r="CP2" s="1447"/>
      <c r="CQ2" s="1447"/>
      <c r="CR2" s="1447"/>
      <c r="CS2" s="1447"/>
      <c r="CT2" s="1447"/>
      <c r="CU2" s="1447"/>
      <c r="CV2" s="1447"/>
      <c r="CW2" s="1447"/>
      <c r="CX2" s="1447"/>
      <c r="CY2" s="1447"/>
      <c r="CZ2" s="1447"/>
      <c r="DA2" s="1447"/>
      <c r="DB2" s="1447"/>
      <c r="DC2" s="1447"/>
      <c r="DD2" s="1447"/>
      <c r="DE2" s="1447"/>
      <c r="DF2" s="1447"/>
      <c r="DG2" s="1447"/>
      <c r="DH2" s="1447"/>
      <c r="DI2" s="1447"/>
      <c r="DJ2" s="1447"/>
      <c r="DK2" s="1447"/>
      <c r="DL2" s="1447"/>
      <c r="DM2" s="1447"/>
      <c r="DN2" s="1447"/>
      <c r="DO2" s="1447"/>
      <c r="DP2" s="1447"/>
      <c r="DQ2" s="1447"/>
      <c r="DR2" s="1447"/>
      <c r="DS2" s="1447"/>
      <c r="DT2" s="1447"/>
      <c r="DU2" s="1447"/>
      <c r="DV2" s="1447"/>
      <c r="DW2" s="1447"/>
      <c r="DX2" s="1447"/>
      <c r="DY2" s="1447"/>
      <c r="DZ2" s="1447"/>
      <c r="EA2" s="1447"/>
      <c r="EB2" s="1447"/>
      <c r="EC2" s="1447"/>
      <c r="ED2" s="1447"/>
      <c r="EE2" s="1447"/>
      <c r="EF2" s="1447"/>
      <c r="EG2" s="1447"/>
      <c r="EH2" s="1447"/>
      <c r="EI2" s="1447"/>
      <c r="EJ2" s="1447"/>
      <c r="EK2" s="1447"/>
      <c r="EL2" s="1447"/>
      <c r="EM2" s="1447"/>
      <c r="EN2" s="1447"/>
      <c r="EO2" s="1447"/>
      <c r="EP2" s="1447"/>
      <c r="EQ2" s="1447"/>
      <c r="ER2" s="1447"/>
      <c r="ES2" s="1447"/>
      <c r="ET2" s="1447"/>
      <c r="EU2" s="1447"/>
      <c r="EV2" s="1447"/>
      <c r="EW2" s="1447"/>
      <c r="EX2" s="1447"/>
      <c r="EY2" s="1447"/>
      <c r="EZ2" s="1447"/>
      <c r="FA2" s="1447"/>
      <c r="FB2" s="1447"/>
      <c r="FC2" s="1447"/>
      <c r="FD2" s="1447"/>
      <c r="FE2" s="1447"/>
      <c r="FF2" s="1447"/>
      <c r="FG2" s="1447"/>
      <c r="FH2" s="1447"/>
      <c r="FI2" s="1447"/>
      <c r="FJ2" s="1447"/>
      <c r="FK2" s="1447"/>
      <c r="FL2" s="1447"/>
      <c r="FM2" s="1447"/>
      <c r="FN2" s="1447"/>
      <c r="FO2" s="1447"/>
      <c r="FP2" s="1447"/>
      <c r="FQ2" s="1447"/>
      <c r="FR2" s="1447"/>
      <c r="FS2" s="1447"/>
      <c r="FT2" s="1447"/>
      <c r="FU2" s="1447"/>
      <c r="FV2" s="1447"/>
      <c r="FW2" s="1447"/>
      <c r="FX2" s="1447"/>
      <c r="FY2" s="1447"/>
      <c r="FZ2" s="1447"/>
      <c r="GA2" s="1447"/>
      <c r="GB2" s="1447"/>
      <c r="GC2" s="1447"/>
      <c r="GD2" s="1447"/>
      <c r="GE2" s="1447"/>
      <c r="GF2" s="1447"/>
      <c r="GG2" s="1447"/>
      <c r="GH2" s="1447"/>
      <c r="GI2" s="1447"/>
      <c r="GJ2" s="1447"/>
      <c r="GK2" s="1447"/>
      <c r="GL2" s="1447"/>
      <c r="GM2" s="1447"/>
      <c r="GN2" s="1447"/>
      <c r="GO2" s="1447"/>
      <c r="GP2" s="1447"/>
      <c r="GQ2" s="1447"/>
      <c r="GR2" s="1447"/>
      <c r="GS2" s="1447"/>
      <c r="GT2" s="1447"/>
      <c r="GU2" s="1447"/>
      <c r="GV2" s="1447"/>
      <c r="GW2" s="1447"/>
      <c r="GX2" s="1447"/>
      <c r="GY2" s="1447"/>
      <c r="GZ2" s="1447"/>
      <c r="HA2" s="1447"/>
      <c r="HB2" s="1447"/>
      <c r="HC2" s="1447"/>
      <c r="HD2" s="1447"/>
      <c r="HE2" s="1447"/>
      <c r="HF2" s="1447"/>
      <c r="HG2" s="1447"/>
      <c r="HH2" s="1447"/>
      <c r="HI2" s="1447"/>
      <c r="HJ2" s="1447"/>
      <c r="HK2" s="1447"/>
      <c r="HL2" s="1447"/>
      <c r="HM2" s="1447"/>
      <c r="HN2" s="1447"/>
      <c r="HO2" s="1447"/>
      <c r="HP2" s="1447"/>
      <c r="HQ2" s="1447"/>
      <c r="HR2" s="1447"/>
      <c r="HS2" s="1447"/>
      <c r="HT2" s="1447"/>
      <c r="HU2" s="1447"/>
      <c r="HV2" s="1447"/>
      <c r="HW2" s="1447"/>
      <c r="HX2" s="1447"/>
      <c r="HY2" s="1447"/>
      <c r="HZ2" s="1447"/>
      <c r="IA2" s="1447"/>
      <c r="IB2" s="1447"/>
      <c r="IC2" s="1447"/>
      <c r="ID2" s="1447"/>
      <c r="IE2" s="1447"/>
      <c r="IF2" s="1447"/>
      <c r="IG2" s="1447"/>
      <c r="IH2" s="1447"/>
      <c r="II2" s="1447"/>
      <c r="IJ2" s="1447"/>
      <c r="IK2" s="1447"/>
      <c r="IL2" s="1447"/>
      <c r="IM2" s="1447"/>
      <c r="IN2" s="1447"/>
      <c r="IO2" s="1447"/>
      <c r="IP2" s="1447"/>
      <c r="IQ2" s="1447"/>
      <c r="IR2" s="1447"/>
      <c r="IS2" s="1447"/>
      <c r="IT2" s="1447"/>
      <c r="IU2" s="1447"/>
      <c r="IV2" s="1447"/>
      <c r="IW2" s="1447"/>
    </row>
    <row r="3" spans="1:257" ht="21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1447"/>
      <c r="Y3" s="1447"/>
      <c r="Z3" s="1447"/>
      <c r="AA3" s="1447"/>
      <c r="AB3" s="1447"/>
      <c r="AC3" s="1447"/>
      <c r="AD3" s="1447"/>
      <c r="AE3" s="1447"/>
      <c r="AF3" s="1447"/>
      <c r="AG3" s="1447"/>
      <c r="AH3" s="1447"/>
      <c r="AI3" s="1447"/>
      <c r="AJ3" s="1447"/>
      <c r="AK3" s="1447"/>
      <c r="AL3" s="1447"/>
      <c r="AM3" s="1447"/>
      <c r="AN3" s="1447"/>
      <c r="AO3" s="1447"/>
      <c r="AP3" s="1447"/>
      <c r="AQ3" s="1447"/>
      <c r="AR3" s="1447"/>
      <c r="AS3" s="1447"/>
      <c r="AT3" s="1447"/>
      <c r="AU3" s="1447"/>
      <c r="AV3" s="1447"/>
      <c r="AW3" s="1447"/>
      <c r="AX3" s="1447"/>
      <c r="AY3" s="1447"/>
      <c r="AZ3" s="1447"/>
      <c r="BA3" s="1447"/>
      <c r="BB3" s="1447"/>
      <c r="BC3" s="1447"/>
      <c r="BD3" s="1447"/>
      <c r="BE3" s="1447"/>
      <c r="BF3" s="1447"/>
      <c r="BG3" s="1447"/>
      <c r="BH3" s="1447"/>
      <c r="BI3" s="1447"/>
      <c r="BJ3" s="1447"/>
      <c r="BK3" s="1447"/>
      <c r="BL3" s="1447"/>
      <c r="BM3" s="1447"/>
      <c r="BN3" s="1447"/>
      <c r="BO3" s="1447"/>
      <c r="BP3" s="1447"/>
      <c r="BQ3" s="1447"/>
      <c r="BR3" s="1447"/>
      <c r="BS3" s="1447"/>
      <c r="BT3" s="1447"/>
      <c r="BU3" s="1447"/>
      <c r="BV3" s="1447"/>
      <c r="BW3" s="1447"/>
      <c r="BX3" s="1447"/>
      <c r="BY3" s="1447"/>
      <c r="BZ3" s="1447"/>
      <c r="CA3" s="1447"/>
      <c r="CB3" s="1447"/>
      <c r="CC3" s="1447"/>
      <c r="CD3" s="1447"/>
      <c r="CE3" s="1447"/>
      <c r="CF3" s="1447"/>
      <c r="CG3" s="1447"/>
      <c r="CH3" s="1447"/>
      <c r="CI3" s="1447"/>
      <c r="CJ3" s="1447"/>
      <c r="CK3" s="1447"/>
      <c r="CL3" s="1447"/>
      <c r="CM3" s="1447"/>
      <c r="CN3" s="1447"/>
      <c r="CO3" s="1447"/>
      <c r="CP3" s="1447"/>
      <c r="CQ3" s="1447"/>
      <c r="CR3" s="1447"/>
      <c r="CS3" s="1447"/>
      <c r="CT3" s="1447"/>
      <c r="CU3" s="1447"/>
      <c r="CV3" s="1447"/>
      <c r="CW3" s="1447"/>
      <c r="CX3" s="1447"/>
      <c r="CY3" s="1447"/>
      <c r="CZ3" s="1447"/>
      <c r="DA3" s="1447"/>
      <c r="DB3" s="1447"/>
      <c r="DC3" s="1447"/>
      <c r="DD3" s="1447"/>
      <c r="DE3" s="1447"/>
      <c r="DF3" s="1447"/>
      <c r="DG3" s="1447"/>
      <c r="DH3" s="1447"/>
      <c r="DI3" s="1447"/>
      <c r="DJ3" s="1447"/>
      <c r="DK3" s="1447"/>
      <c r="DL3" s="1447"/>
      <c r="DM3" s="1447"/>
      <c r="DN3" s="1447"/>
      <c r="DO3" s="1447"/>
      <c r="DP3" s="1447"/>
      <c r="DQ3" s="1447"/>
      <c r="DR3" s="1447"/>
      <c r="DS3" s="1447"/>
      <c r="DT3" s="1447"/>
      <c r="DU3" s="1447"/>
      <c r="DV3" s="1447"/>
      <c r="DW3" s="1447"/>
      <c r="DX3" s="1447"/>
      <c r="DY3" s="1447"/>
      <c r="DZ3" s="1447"/>
      <c r="EA3" s="1447"/>
      <c r="EB3" s="1447"/>
      <c r="EC3" s="1447"/>
      <c r="ED3" s="1447"/>
      <c r="EE3" s="1447"/>
      <c r="EF3" s="1447"/>
      <c r="EG3" s="1447"/>
      <c r="EH3" s="1447"/>
      <c r="EI3" s="1447"/>
      <c r="EJ3" s="1447"/>
      <c r="EK3" s="1447"/>
      <c r="EL3" s="1447"/>
      <c r="EM3" s="1447"/>
      <c r="EN3" s="1447"/>
      <c r="EO3" s="1447"/>
      <c r="EP3" s="1447"/>
      <c r="EQ3" s="1447"/>
      <c r="ER3" s="1447"/>
      <c r="ES3" s="1447"/>
      <c r="ET3" s="1447"/>
      <c r="EU3" s="1447"/>
      <c r="EV3" s="1447"/>
      <c r="EW3" s="1447"/>
      <c r="EX3" s="1447"/>
      <c r="EY3" s="1447"/>
      <c r="EZ3" s="1447"/>
      <c r="FA3" s="1447"/>
      <c r="FB3" s="1447"/>
      <c r="FC3" s="1447"/>
      <c r="FD3" s="1447"/>
      <c r="FE3" s="1447"/>
      <c r="FF3" s="1447"/>
      <c r="FG3" s="1447"/>
      <c r="FH3" s="1447"/>
      <c r="FI3" s="1447"/>
      <c r="FJ3" s="1447"/>
      <c r="FK3" s="1447"/>
      <c r="FL3" s="1447"/>
      <c r="FM3" s="1447"/>
      <c r="FN3" s="1447"/>
      <c r="FO3" s="1447"/>
      <c r="FP3" s="1447"/>
      <c r="FQ3" s="1447"/>
      <c r="FR3" s="1447"/>
      <c r="FS3" s="1447"/>
      <c r="FT3" s="1447"/>
      <c r="FU3" s="1447"/>
      <c r="FV3" s="1447"/>
      <c r="FW3" s="1447"/>
      <c r="FX3" s="1447"/>
      <c r="FY3" s="1447"/>
      <c r="FZ3" s="1447"/>
      <c r="GA3" s="1447"/>
      <c r="GB3" s="1447"/>
      <c r="GC3" s="1447"/>
      <c r="GD3" s="1447"/>
      <c r="GE3" s="1447"/>
      <c r="GF3" s="1447"/>
      <c r="GG3" s="1447"/>
      <c r="GH3" s="1447"/>
      <c r="GI3" s="1447"/>
      <c r="GJ3" s="1447"/>
      <c r="GK3" s="1447"/>
      <c r="GL3" s="1447"/>
      <c r="GM3" s="1447"/>
      <c r="GN3" s="1447"/>
      <c r="GO3" s="1447"/>
      <c r="GP3" s="1447"/>
      <c r="GQ3" s="1447"/>
      <c r="GR3" s="1447"/>
      <c r="GS3" s="1447"/>
      <c r="GT3" s="1447"/>
      <c r="GU3" s="1447"/>
      <c r="GV3" s="1447"/>
      <c r="GW3" s="1447"/>
      <c r="GX3" s="1447"/>
      <c r="GY3" s="1447"/>
      <c r="GZ3" s="1447"/>
      <c r="HA3" s="1447"/>
      <c r="HB3" s="1447"/>
      <c r="HC3" s="1447"/>
      <c r="HD3" s="1447"/>
      <c r="HE3" s="1447"/>
      <c r="HF3" s="1447"/>
      <c r="HG3" s="1447"/>
      <c r="HH3" s="1447"/>
      <c r="HI3" s="1447"/>
      <c r="HJ3" s="1447"/>
      <c r="HK3" s="1447"/>
      <c r="HL3" s="1447"/>
      <c r="HM3" s="1447"/>
      <c r="HN3" s="1447"/>
      <c r="HO3" s="1447"/>
      <c r="HP3" s="1447"/>
      <c r="HQ3" s="1447"/>
      <c r="HR3" s="1447"/>
      <c r="HS3" s="1447"/>
      <c r="HT3" s="1447"/>
      <c r="HU3" s="1447"/>
      <c r="HV3" s="1447"/>
      <c r="HW3" s="1447"/>
      <c r="HX3" s="1447"/>
      <c r="HY3" s="1447"/>
      <c r="HZ3" s="1447"/>
      <c r="IA3" s="1447"/>
      <c r="IB3" s="1447"/>
      <c r="IC3" s="1447"/>
      <c r="ID3" s="1447"/>
      <c r="IE3" s="1447"/>
      <c r="IF3" s="1447"/>
      <c r="IG3" s="1447"/>
      <c r="IH3" s="1447"/>
      <c r="II3" s="1447"/>
      <c r="IJ3" s="1447"/>
      <c r="IK3" s="1447"/>
      <c r="IL3" s="1447"/>
      <c r="IM3" s="1447"/>
      <c r="IN3" s="1447"/>
      <c r="IO3" s="1447"/>
      <c r="IP3" s="1447"/>
      <c r="IQ3" s="1447"/>
      <c r="IR3" s="1447"/>
      <c r="IS3" s="1447"/>
      <c r="IT3" s="1447"/>
      <c r="IU3" s="1447"/>
      <c r="IV3" s="1447"/>
      <c r="IW3" s="1447"/>
    </row>
    <row r="4" spans="1:257" ht="15.75">
      <c r="A4" s="893" t="s">
        <v>443</v>
      </c>
      <c r="B4" s="359"/>
      <c r="C4" s="666"/>
      <c r="D4" s="666"/>
      <c r="E4" s="1322"/>
      <c r="F4" s="1322"/>
      <c r="G4" s="1322"/>
      <c r="H4" s="666"/>
      <c r="I4" s="666"/>
      <c r="J4" s="666"/>
      <c r="K4" s="667"/>
      <c r="L4" s="359"/>
      <c r="M4" s="674" t="s">
        <v>444</v>
      </c>
    </row>
    <row r="5" spans="1:257" ht="33.75" customHeight="1">
      <c r="A5" s="1439" t="s">
        <v>161</v>
      </c>
      <c r="B5" s="1440"/>
      <c r="C5" s="1319" t="s">
        <v>628</v>
      </c>
      <c r="D5" s="1142"/>
      <c r="E5" s="1142"/>
      <c r="F5" s="1143" t="s">
        <v>567</v>
      </c>
      <c r="G5" s="1143"/>
      <c r="H5" s="1143"/>
      <c r="I5" s="1151" t="s">
        <v>568</v>
      </c>
      <c r="J5" s="1151"/>
      <c r="K5" s="1320"/>
      <c r="L5" s="1443" t="s">
        <v>162</v>
      </c>
      <c r="M5" s="1444"/>
    </row>
    <row r="6" spans="1:257" ht="25.5">
      <c r="A6" s="1441"/>
      <c r="B6" s="1442"/>
      <c r="C6" s="232" t="s">
        <v>566</v>
      </c>
      <c r="D6" s="891" t="s">
        <v>1062</v>
      </c>
      <c r="E6" s="891" t="s">
        <v>497</v>
      </c>
      <c r="F6" s="892" t="s">
        <v>46</v>
      </c>
      <c r="G6" s="891" t="s">
        <v>1062</v>
      </c>
      <c r="H6" s="891" t="s">
        <v>497</v>
      </c>
      <c r="I6" s="892" t="s">
        <v>46</v>
      </c>
      <c r="J6" s="891" t="s">
        <v>1062</v>
      </c>
      <c r="K6" s="891" t="s">
        <v>497</v>
      </c>
      <c r="L6" s="1445"/>
      <c r="M6" s="1446"/>
    </row>
    <row r="7" spans="1:257" ht="24" customHeight="1" thickBot="1">
      <c r="A7" s="110" t="s">
        <v>581</v>
      </c>
      <c r="B7" s="196" t="s">
        <v>991</v>
      </c>
      <c r="C7" s="896">
        <f>E7+D7</f>
        <v>36</v>
      </c>
      <c r="D7" s="896">
        <f>J7+G7</f>
        <v>15</v>
      </c>
      <c r="E7" s="896">
        <f>K7+H7</f>
        <v>21</v>
      </c>
      <c r="F7" s="896">
        <f>H7+G7</f>
        <v>28</v>
      </c>
      <c r="G7" s="1039">
        <v>12</v>
      </c>
      <c r="H7" s="1039">
        <v>16</v>
      </c>
      <c r="I7" s="896">
        <f>K7+J7</f>
        <v>8</v>
      </c>
      <c r="J7" s="1039">
        <v>3</v>
      </c>
      <c r="K7" s="1039">
        <v>5</v>
      </c>
      <c r="L7" s="717" t="s">
        <v>580</v>
      </c>
      <c r="M7" s="110" t="s">
        <v>581</v>
      </c>
    </row>
    <row r="8" spans="1:257" ht="24" customHeight="1" thickTop="1" thickBot="1">
      <c r="A8" s="226" t="s">
        <v>579</v>
      </c>
      <c r="B8" s="163" t="s">
        <v>598</v>
      </c>
      <c r="C8" s="897">
        <f t="shared" ref="C8:C22" si="0">E8+D8</f>
        <v>313</v>
      </c>
      <c r="D8" s="897">
        <f t="shared" ref="D8:D22" si="1">J8+G8</f>
        <v>126</v>
      </c>
      <c r="E8" s="897">
        <f t="shared" ref="E8:E22" si="2">K8+H8</f>
        <v>187</v>
      </c>
      <c r="F8" s="897">
        <f t="shared" ref="F8:F22" si="3">H8+G8</f>
        <v>215</v>
      </c>
      <c r="G8" s="1040">
        <v>85</v>
      </c>
      <c r="H8" s="1040">
        <v>130</v>
      </c>
      <c r="I8" s="897">
        <f t="shared" ref="I8:I22" si="4">K8+J8</f>
        <v>98</v>
      </c>
      <c r="J8" s="1040">
        <v>41</v>
      </c>
      <c r="K8" s="1040">
        <v>57</v>
      </c>
      <c r="L8" s="718" t="s">
        <v>578</v>
      </c>
      <c r="M8" s="226" t="s">
        <v>579</v>
      </c>
    </row>
    <row r="9" spans="1:257" ht="36.75" customHeight="1" thickTop="1" thickBot="1">
      <c r="A9" s="295" t="s">
        <v>577</v>
      </c>
      <c r="B9" s="162" t="s">
        <v>989</v>
      </c>
      <c r="C9" s="896">
        <f t="shared" si="0"/>
        <v>6</v>
      </c>
      <c r="D9" s="896">
        <f t="shared" si="1"/>
        <v>4</v>
      </c>
      <c r="E9" s="896">
        <f t="shared" si="2"/>
        <v>2</v>
      </c>
      <c r="F9" s="896">
        <f t="shared" si="3"/>
        <v>4</v>
      </c>
      <c r="G9" s="1039">
        <v>3</v>
      </c>
      <c r="H9" s="1039">
        <v>1</v>
      </c>
      <c r="I9" s="896">
        <f t="shared" si="4"/>
        <v>2</v>
      </c>
      <c r="J9" s="1039">
        <v>1</v>
      </c>
      <c r="K9" s="1039">
        <v>1</v>
      </c>
      <c r="L9" s="719" t="s">
        <v>992</v>
      </c>
      <c r="M9" s="295" t="s">
        <v>577</v>
      </c>
    </row>
    <row r="10" spans="1:257" ht="34.5" customHeight="1" thickTop="1" thickBot="1">
      <c r="A10" s="226" t="s">
        <v>1263</v>
      </c>
      <c r="B10" s="163" t="s">
        <v>990</v>
      </c>
      <c r="C10" s="897">
        <f t="shared" si="0"/>
        <v>115</v>
      </c>
      <c r="D10" s="897">
        <f t="shared" si="1"/>
        <v>37</v>
      </c>
      <c r="E10" s="897">
        <f t="shared" si="2"/>
        <v>78</v>
      </c>
      <c r="F10" s="897">
        <f t="shared" si="3"/>
        <v>70</v>
      </c>
      <c r="G10" s="1040">
        <v>18</v>
      </c>
      <c r="H10" s="1040">
        <v>52</v>
      </c>
      <c r="I10" s="897">
        <f t="shared" si="4"/>
        <v>45</v>
      </c>
      <c r="J10" s="1040">
        <v>19</v>
      </c>
      <c r="K10" s="1040">
        <v>26</v>
      </c>
      <c r="L10" s="718" t="s">
        <v>582</v>
      </c>
      <c r="M10" s="226" t="s">
        <v>583</v>
      </c>
    </row>
    <row r="11" spans="1:257" ht="24" customHeight="1" thickTop="1" thickBot="1">
      <c r="A11" s="295" t="s">
        <v>585</v>
      </c>
      <c r="B11" s="162" t="s">
        <v>599</v>
      </c>
      <c r="C11" s="896">
        <f t="shared" si="0"/>
        <v>33</v>
      </c>
      <c r="D11" s="896">
        <f t="shared" si="1"/>
        <v>11</v>
      </c>
      <c r="E11" s="896">
        <f t="shared" si="2"/>
        <v>22</v>
      </c>
      <c r="F11" s="896">
        <f t="shared" si="3"/>
        <v>26</v>
      </c>
      <c r="G11" s="1039">
        <v>9</v>
      </c>
      <c r="H11" s="1039">
        <v>17</v>
      </c>
      <c r="I11" s="896">
        <f t="shared" si="4"/>
        <v>7</v>
      </c>
      <c r="J11" s="1039">
        <v>2</v>
      </c>
      <c r="K11" s="1039">
        <v>5</v>
      </c>
      <c r="L11" s="719" t="s">
        <v>584</v>
      </c>
      <c r="M11" s="295" t="s">
        <v>585</v>
      </c>
    </row>
    <row r="12" spans="1:257" ht="24" customHeight="1" thickTop="1" thickBot="1">
      <c r="A12" s="226" t="s">
        <v>586</v>
      </c>
      <c r="B12" s="163" t="s">
        <v>656</v>
      </c>
      <c r="C12" s="897">
        <f t="shared" si="0"/>
        <v>743</v>
      </c>
      <c r="D12" s="897">
        <f t="shared" si="1"/>
        <v>153</v>
      </c>
      <c r="E12" s="897">
        <f t="shared" si="2"/>
        <v>590</v>
      </c>
      <c r="F12" s="897">
        <f t="shared" si="3"/>
        <v>539</v>
      </c>
      <c r="G12" s="1040">
        <v>75</v>
      </c>
      <c r="H12" s="1040">
        <v>464</v>
      </c>
      <c r="I12" s="897">
        <f t="shared" si="4"/>
        <v>204</v>
      </c>
      <c r="J12" s="1040">
        <v>78</v>
      </c>
      <c r="K12" s="1040">
        <v>126</v>
      </c>
      <c r="L12" s="718" t="s">
        <v>478</v>
      </c>
      <c r="M12" s="226" t="s">
        <v>586</v>
      </c>
    </row>
    <row r="13" spans="1:257" ht="24" customHeight="1" thickTop="1" thickBot="1">
      <c r="A13" s="295" t="s">
        <v>587</v>
      </c>
      <c r="B13" s="162" t="s">
        <v>657</v>
      </c>
      <c r="C13" s="896">
        <f t="shared" si="0"/>
        <v>227</v>
      </c>
      <c r="D13" s="896">
        <f t="shared" si="1"/>
        <v>52</v>
      </c>
      <c r="E13" s="896">
        <f t="shared" si="2"/>
        <v>175</v>
      </c>
      <c r="F13" s="896">
        <f t="shared" si="3"/>
        <v>158</v>
      </c>
      <c r="G13" s="1039">
        <v>30</v>
      </c>
      <c r="H13" s="1039">
        <v>128</v>
      </c>
      <c r="I13" s="896">
        <f t="shared" si="4"/>
        <v>69</v>
      </c>
      <c r="J13" s="1039">
        <v>22</v>
      </c>
      <c r="K13" s="1039">
        <v>47</v>
      </c>
      <c r="L13" s="719" t="s">
        <v>479</v>
      </c>
      <c r="M13" s="295" t="s">
        <v>587</v>
      </c>
    </row>
    <row r="14" spans="1:257" ht="24" customHeight="1" thickTop="1" thickBot="1">
      <c r="A14" s="226" t="s">
        <v>589</v>
      </c>
      <c r="B14" s="163" t="s">
        <v>600</v>
      </c>
      <c r="C14" s="897">
        <f t="shared" si="0"/>
        <v>59</v>
      </c>
      <c r="D14" s="897">
        <f t="shared" si="1"/>
        <v>19</v>
      </c>
      <c r="E14" s="897">
        <f t="shared" si="2"/>
        <v>40</v>
      </c>
      <c r="F14" s="897">
        <f t="shared" si="3"/>
        <v>36</v>
      </c>
      <c r="G14" s="1040">
        <v>11</v>
      </c>
      <c r="H14" s="1040">
        <v>25</v>
      </c>
      <c r="I14" s="897">
        <f t="shared" si="4"/>
        <v>23</v>
      </c>
      <c r="J14" s="1040">
        <v>8</v>
      </c>
      <c r="K14" s="1040">
        <v>15</v>
      </c>
      <c r="L14" s="718" t="s">
        <v>588</v>
      </c>
      <c r="M14" s="226" t="s">
        <v>589</v>
      </c>
    </row>
    <row r="15" spans="1:257" ht="24" customHeight="1" thickTop="1" thickBot="1">
      <c r="A15" s="295" t="s">
        <v>590</v>
      </c>
      <c r="B15" s="162" t="s">
        <v>601</v>
      </c>
      <c r="C15" s="896">
        <f t="shared" si="0"/>
        <v>3</v>
      </c>
      <c r="D15" s="896">
        <f t="shared" si="1"/>
        <v>0</v>
      </c>
      <c r="E15" s="896">
        <f t="shared" si="2"/>
        <v>3</v>
      </c>
      <c r="F15" s="896">
        <f t="shared" si="3"/>
        <v>2</v>
      </c>
      <c r="G15" s="1039">
        <f>0</f>
        <v>0</v>
      </c>
      <c r="H15" s="1039">
        <v>2</v>
      </c>
      <c r="I15" s="896">
        <f t="shared" si="4"/>
        <v>1</v>
      </c>
      <c r="J15" s="1039">
        <f>0</f>
        <v>0</v>
      </c>
      <c r="K15" s="1039">
        <v>1</v>
      </c>
      <c r="L15" s="719" t="s">
        <v>480</v>
      </c>
      <c r="M15" s="295" t="s">
        <v>590</v>
      </c>
    </row>
    <row r="16" spans="1:257" ht="24" customHeight="1" thickTop="1" thickBot="1">
      <c r="A16" s="226" t="s">
        <v>1091</v>
      </c>
      <c r="B16" s="163" t="s">
        <v>1090</v>
      </c>
      <c r="C16" s="897">
        <f t="shared" si="0"/>
        <v>1</v>
      </c>
      <c r="D16" s="897">
        <f t="shared" si="1"/>
        <v>0</v>
      </c>
      <c r="E16" s="897">
        <f>K16+H16</f>
        <v>1</v>
      </c>
      <c r="F16" s="897">
        <f t="shared" si="3"/>
        <v>1</v>
      </c>
      <c r="G16" s="1040">
        <f>0</f>
        <v>0</v>
      </c>
      <c r="H16" s="1040">
        <v>1</v>
      </c>
      <c r="I16" s="897">
        <f t="shared" si="4"/>
        <v>0</v>
      </c>
      <c r="J16" s="1040">
        <f>0</f>
        <v>0</v>
      </c>
      <c r="K16" s="1040">
        <f>0</f>
        <v>0</v>
      </c>
      <c r="L16" s="718" t="s">
        <v>1114</v>
      </c>
      <c r="M16" s="226" t="s">
        <v>1091</v>
      </c>
    </row>
    <row r="17" spans="1:13" ht="24" customHeight="1" thickTop="1" thickBot="1">
      <c r="A17" s="295" t="s">
        <v>591</v>
      </c>
      <c r="B17" s="162" t="s">
        <v>602</v>
      </c>
      <c r="C17" s="896">
        <f t="shared" si="0"/>
        <v>81</v>
      </c>
      <c r="D17" s="896">
        <f t="shared" si="1"/>
        <v>38</v>
      </c>
      <c r="E17" s="896">
        <f t="shared" si="2"/>
        <v>43</v>
      </c>
      <c r="F17" s="896">
        <f t="shared" si="3"/>
        <v>34</v>
      </c>
      <c r="G17" s="1039">
        <v>12</v>
      </c>
      <c r="H17" s="1039">
        <v>22</v>
      </c>
      <c r="I17" s="896">
        <f t="shared" si="4"/>
        <v>47</v>
      </c>
      <c r="J17" s="1039">
        <v>26</v>
      </c>
      <c r="K17" s="1039">
        <v>21</v>
      </c>
      <c r="L17" s="719" t="s">
        <v>654</v>
      </c>
      <c r="M17" s="295" t="s">
        <v>591</v>
      </c>
    </row>
    <row r="18" spans="1:13" ht="24" customHeight="1" thickTop="1" thickBot="1">
      <c r="A18" s="226" t="s">
        <v>592</v>
      </c>
      <c r="B18" s="163" t="s">
        <v>603</v>
      </c>
      <c r="C18" s="897">
        <f t="shared" si="0"/>
        <v>0</v>
      </c>
      <c r="D18" s="897">
        <f t="shared" si="1"/>
        <v>0</v>
      </c>
      <c r="E18" s="897">
        <f t="shared" si="2"/>
        <v>0</v>
      </c>
      <c r="F18" s="897">
        <f t="shared" si="3"/>
        <v>0</v>
      </c>
      <c r="G18" s="1040">
        <f>0</f>
        <v>0</v>
      </c>
      <c r="H18" s="1040">
        <f>0</f>
        <v>0</v>
      </c>
      <c r="I18" s="897">
        <f t="shared" si="4"/>
        <v>0</v>
      </c>
      <c r="J18" s="1040">
        <f>0</f>
        <v>0</v>
      </c>
      <c r="K18" s="1040">
        <f>0</f>
        <v>0</v>
      </c>
      <c r="L18" s="718" t="s">
        <v>481</v>
      </c>
      <c r="M18" s="226" t="s">
        <v>592</v>
      </c>
    </row>
    <row r="19" spans="1:13" ht="27" customHeight="1" thickTop="1" thickBot="1">
      <c r="A19" s="295" t="s">
        <v>593</v>
      </c>
      <c r="B19" s="162" t="s">
        <v>604</v>
      </c>
      <c r="C19" s="896">
        <f t="shared" si="0"/>
        <v>50</v>
      </c>
      <c r="D19" s="896">
        <f t="shared" si="1"/>
        <v>27</v>
      </c>
      <c r="E19" s="896">
        <f t="shared" si="2"/>
        <v>23</v>
      </c>
      <c r="F19" s="896">
        <f t="shared" si="3"/>
        <v>28</v>
      </c>
      <c r="G19" s="1039">
        <v>16</v>
      </c>
      <c r="H19" s="1039">
        <v>12</v>
      </c>
      <c r="I19" s="896">
        <f t="shared" si="4"/>
        <v>22</v>
      </c>
      <c r="J19" s="1039">
        <v>11</v>
      </c>
      <c r="K19" s="1039">
        <v>11</v>
      </c>
      <c r="L19" s="719" t="s">
        <v>934</v>
      </c>
      <c r="M19" s="295" t="s">
        <v>593</v>
      </c>
    </row>
    <row r="20" spans="1:13" ht="38.25" customHeight="1" thickTop="1" thickBot="1">
      <c r="A20" s="226" t="s">
        <v>594</v>
      </c>
      <c r="B20" s="163" t="s">
        <v>605</v>
      </c>
      <c r="C20" s="897">
        <f t="shared" si="0"/>
        <v>68</v>
      </c>
      <c r="D20" s="897">
        <f t="shared" si="1"/>
        <v>35</v>
      </c>
      <c r="E20" s="897">
        <f t="shared" si="2"/>
        <v>33</v>
      </c>
      <c r="F20" s="897">
        <f t="shared" si="3"/>
        <v>44</v>
      </c>
      <c r="G20" s="1040">
        <v>23</v>
      </c>
      <c r="H20" s="1040">
        <v>21</v>
      </c>
      <c r="I20" s="897">
        <f t="shared" si="4"/>
        <v>24</v>
      </c>
      <c r="J20" s="1040">
        <v>12</v>
      </c>
      <c r="K20" s="1040">
        <v>12</v>
      </c>
      <c r="L20" s="718" t="s">
        <v>655</v>
      </c>
      <c r="M20" s="226" t="s">
        <v>594</v>
      </c>
    </row>
    <row r="21" spans="1:13" ht="35.25" thickTop="1" thickBot="1">
      <c r="A21" s="295" t="s">
        <v>596</v>
      </c>
      <c r="B21" s="162" t="s">
        <v>606</v>
      </c>
      <c r="C21" s="896">
        <f t="shared" si="0"/>
        <v>166</v>
      </c>
      <c r="D21" s="896">
        <f t="shared" si="1"/>
        <v>44</v>
      </c>
      <c r="E21" s="896">
        <f t="shared" si="2"/>
        <v>122</v>
      </c>
      <c r="F21" s="896">
        <f t="shared" si="3"/>
        <v>100</v>
      </c>
      <c r="G21" s="1039">
        <v>18</v>
      </c>
      <c r="H21" s="1039">
        <v>82</v>
      </c>
      <c r="I21" s="896">
        <f t="shared" si="4"/>
        <v>66</v>
      </c>
      <c r="J21" s="1039">
        <v>26</v>
      </c>
      <c r="K21" s="1039">
        <v>40</v>
      </c>
      <c r="L21" s="719" t="s">
        <v>595</v>
      </c>
      <c r="M21" s="295" t="s">
        <v>596</v>
      </c>
    </row>
    <row r="22" spans="1:13" ht="24" customHeight="1" thickTop="1">
      <c r="A22" s="228" t="s">
        <v>597</v>
      </c>
      <c r="B22" s="720" t="s">
        <v>607</v>
      </c>
      <c r="C22" s="895">
        <f t="shared" si="0"/>
        <v>446</v>
      </c>
      <c r="D22" s="895">
        <f t="shared" si="1"/>
        <v>39</v>
      </c>
      <c r="E22" s="895">
        <f t="shared" si="2"/>
        <v>407</v>
      </c>
      <c r="F22" s="895">
        <f t="shared" si="3"/>
        <v>367</v>
      </c>
      <c r="G22" s="1041">
        <v>25</v>
      </c>
      <c r="H22" s="1041">
        <v>342</v>
      </c>
      <c r="I22" s="895">
        <f t="shared" si="4"/>
        <v>79</v>
      </c>
      <c r="J22" s="1041">
        <v>14</v>
      </c>
      <c r="K22" s="1041">
        <v>65</v>
      </c>
      <c r="L22" s="721" t="s">
        <v>935</v>
      </c>
      <c r="M22" s="228" t="s">
        <v>597</v>
      </c>
    </row>
    <row r="23" spans="1:13" ht="33" customHeight="1">
      <c r="A23" s="1437" t="s">
        <v>66</v>
      </c>
      <c r="B23" s="1438"/>
      <c r="C23" s="595">
        <f>SUM(C7:C22)</f>
        <v>2347</v>
      </c>
      <c r="D23" s="595">
        <f t="shared" ref="D23:J23" si="5">SUM(D7:D22)</f>
        <v>600</v>
      </c>
      <c r="E23" s="595">
        <f t="shared" si="5"/>
        <v>1747</v>
      </c>
      <c r="F23" s="595">
        <f t="shared" si="5"/>
        <v>1652</v>
      </c>
      <c r="G23" s="595">
        <f t="shared" si="5"/>
        <v>337</v>
      </c>
      <c r="H23" s="595">
        <f t="shared" si="5"/>
        <v>1315</v>
      </c>
      <c r="I23" s="595">
        <f t="shared" si="5"/>
        <v>695</v>
      </c>
      <c r="J23" s="595">
        <f t="shared" si="5"/>
        <v>263</v>
      </c>
      <c r="K23" s="595">
        <f>SUM(K7:K22)</f>
        <v>432</v>
      </c>
      <c r="L23" s="1435" t="s">
        <v>67</v>
      </c>
      <c r="M23" s="1436"/>
    </row>
  </sheetData>
  <mergeCells count="77">
    <mergeCell ref="CA1:CK1"/>
    <mergeCell ref="CL1:CV1"/>
    <mergeCell ref="CW1:DG1"/>
    <mergeCell ref="DH1:DR1"/>
    <mergeCell ref="X1:AH1"/>
    <mergeCell ref="AI1:AS1"/>
    <mergeCell ref="AT1:BD1"/>
    <mergeCell ref="BE1:BO1"/>
    <mergeCell ref="BP1:BZ1"/>
    <mergeCell ref="GR1:HB1"/>
    <mergeCell ref="HC1:HM1"/>
    <mergeCell ref="HN1:HX1"/>
    <mergeCell ref="HY1:II1"/>
    <mergeCell ref="IJ1:IT1"/>
    <mergeCell ref="DS1:EC1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IJ2:IT2"/>
    <mergeCell ref="IU2:IW2"/>
    <mergeCell ref="ED2:EN2"/>
    <mergeCell ref="EO2:EY2"/>
    <mergeCell ref="EZ2:FJ2"/>
    <mergeCell ref="CL3:CV3"/>
    <mergeCell ref="CW3:DG3"/>
    <mergeCell ref="DH3:DR3"/>
    <mergeCell ref="DS3:EC3"/>
    <mergeCell ref="BE2:BO2"/>
    <mergeCell ref="BP2:BZ2"/>
    <mergeCell ref="CA2:CK2"/>
    <mergeCell ref="CL2:CV2"/>
    <mergeCell ref="CA3:CK3"/>
    <mergeCell ref="CW2:DG2"/>
    <mergeCell ref="DH2:DR2"/>
    <mergeCell ref="DS2:EC2"/>
    <mergeCell ref="X3:AH3"/>
    <mergeCell ref="AI3:AS3"/>
    <mergeCell ref="AT3:BD3"/>
    <mergeCell ref="BE3:BO3"/>
    <mergeCell ref="BP3:BZ3"/>
    <mergeCell ref="HN2:HX2"/>
    <mergeCell ref="HY2:II2"/>
    <mergeCell ref="FK2:FU2"/>
    <mergeCell ref="FV2:GF2"/>
    <mergeCell ref="GG2:GQ2"/>
    <mergeCell ref="GR2:HB2"/>
    <mergeCell ref="HC2:HM2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A1:M1"/>
    <mergeCell ref="A2:M2"/>
    <mergeCell ref="A3:M3"/>
    <mergeCell ref="A5:B6"/>
    <mergeCell ref="L5:M6"/>
    <mergeCell ref="I5:K5"/>
    <mergeCell ref="L23:M23"/>
    <mergeCell ref="A23:B23"/>
    <mergeCell ref="E4:G4"/>
    <mergeCell ref="C5:E5"/>
    <mergeCell ref="F5:H5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"/>
  <sheetViews>
    <sheetView view="pageBreakPreview" topLeftCell="A72" zoomScale="70" zoomScaleNormal="100" zoomScaleSheetLayoutView="70" workbookViewId="0">
      <selection activeCell="X95" sqref="X95:X96"/>
    </sheetView>
  </sheetViews>
  <sheetFormatPr defaultColWidth="9.140625" defaultRowHeight="14.25"/>
  <cols>
    <col min="1" max="1" width="24" style="639" customWidth="1"/>
    <col min="2" max="2" width="26.7109375" style="639" customWidth="1"/>
    <col min="3" max="3" width="7.42578125" style="639" customWidth="1"/>
    <col min="4" max="4" width="8.5703125" style="646" customWidth="1"/>
    <col min="5" max="9" width="6" style="639" customWidth="1"/>
    <col min="10" max="21" width="4.42578125" style="639" customWidth="1"/>
    <col min="22" max="22" width="4.7109375" style="639" bestFit="1" customWidth="1"/>
    <col min="23" max="23" width="5.28515625" style="639" bestFit="1" customWidth="1"/>
    <col min="24" max="24" width="28.85546875" style="649" customWidth="1"/>
    <col min="25" max="16384" width="9.140625" style="639"/>
  </cols>
  <sheetData>
    <row r="1" spans="1:24" ht="18">
      <c r="A1" s="1479" t="s">
        <v>1043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5.75">
      <c r="A2" s="1480" t="s">
        <v>1061</v>
      </c>
      <c r="B2" s="1480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</row>
    <row r="3" spans="1:24" ht="15.75">
      <c r="A3" s="1480" t="s">
        <v>1059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  <c r="M3" s="1480"/>
      <c r="N3" s="1480"/>
      <c r="O3" s="1480"/>
      <c r="P3" s="1480"/>
      <c r="Q3" s="1480"/>
      <c r="R3" s="1480"/>
      <c r="S3" s="1480"/>
      <c r="T3" s="1480"/>
      <c r="U3" s="1480"/>
      <c r="V3" s="1480"/>
      <c r="W3" s="1480"/>
      <c r="X3" s="1480"/>
    </row>
    <row r="4" spans="1:24" ht="15.75">
      <c r="A4" s="1480">
        <v>2016</v>
      </c>
      <c r="B4" s="1480"/>
      <c r="C4" s="1480"/>
      <c r="D4" s="1480"/>
      <c r="E4" s="1480"/>
      <c r="F4" s="1480"/>
      <c r="G4" s="1480"/>
      <c r="H4" s="1480"/>
      <c r="I4" s="1480"/>
      <c r="J4" s="1480"/>
      <c r="K4" s="1480"/>
      <c r="L4" s="1480"/>
      <c r="M4" s="1480"/>
      <c r="N4" s="1480"/>
      <c r="O4" s="1480"/>
      <c r="P4" s="1480"/>
      <c r="Q4" s="1480"/>
      <c r="R4" s="1480"/>
      <c r="S4" s="1480"/>
      <c r="T4" s="1480"/>
      <c r="U4" s="1480"/>
      <c r="V4" s="1480"/>
      <c r="W4" s="1480"/>
      <c r="X4" s="1480"/>
    </row>
    <row r="5" spans="1:24" ht="15.75">
      <c r="A5" s="648" t="s">
        <v>855</v>
      </c>
      <c r="B5" s="886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886"/>
      <c r="N5" s="886"/>
      <c r="O5" s="886"/>
      <c r="P5" s="886"/>
      <c r="Q5" s="886"/>
      <c r="R5" s="886"/>
      <c r="S5" s="886"/>
      <c r="T5" s="886"/>
      <c r="U5" s="886"/>
      <c r="V5" s="886"/>
      <c r="W5" s="886"/>
      <c r="X5" s="657" t="s">
        <v>292</v>
      </c>
    </row>
    <row r="6" spans="1:24" ht="25.5">
      <c r="A6" s="640" t="s">
        <v>853</v>
      </c>
      <c r="B6" s="641" t="s">
        <v>161</v>
      </c>
      <c r="C6" s="642" t="s">
        <v>678</v>
      </c>
      <c r="D6" s="642" t="s">
        <v>731</v>
      </c>
      <c r="E6" s="888" t="s">
        <v>758</v>
      </c>
      <c r="F6" s="889" t="s">
        <v>391</v>
      </c>
      <c r="G6" s="889" t="s">
        <v>234</v>
      </c>
      <c r="H6" s="889" t="s">
        <v>232</v>
      </c>
      <c r="I6" s="889" t="s">
        <v>230</v>
      </c>
      <c r="J6" s="889" t="s">
        <v>228</v>
      </c>
      <c r="K6" s="889" t="s">
        <v>226</v>
      </c>
      <c r="L6" s="889" t="s">
        <v>224</v>
      </c>
      <c r="M6" s="889" t="s">
        <v>222</v>
      </c>
      <c r="N6" s="889" t="s">
        <v>105</v>
      </c>
      <c r="O6" s="889" t="s">
        <v>103</v>
      </c>
      <c r="P6" s="889" t="s">
        <v>101</v>
      </c>
      <c r="Q6" s="889" t="s">
        <v>99</v>
      </c>
      <c r="R6" s="889" t="s">
        <v>97</v>
      </c>
      <c r="S6" s="889" t="s">
        <v>95</v>
      </c>
      <c r="T6" s="889" t="s">
        <v>214</v>
      </c>
      <c r="U6" s="889" t="s">
        <v>212</v>
      </c>
      <c r="V6" s="890" t="s">
        <v>757</v>
      </c>
      <c r="W6" s="642" t="s">
        <v>677</v>
      </c>
      <c r="X6" s="641" t="s">
        <v>857</v>
      </c>
    </row>
    <row r="7" spans="1:24" s="740" customFormat="1" ht="13.5" thickBot="1">
      <c r="A7" s="1481" t="s">
        <v>759</v>
      </c>
      <c r="B7" s="1482" t="s">
        <v>760</v>
      </c>
      <c r="C7" s="753" t="s">
        <v>241</v>
      </c>
      <c r="D7" s="950">
        <f t="shared" ref="D7:D38" si="0">SUM(E7:V7)</f>
        <v>0</v>
      </c>
      <c r="E7" s="951">
        <f>0</f>
        <v>0</v>
      </c>
      <c r="F7" s="952">
        <f>0</f>
        <v>0</v>
      </c>
      <c r="G7" s="952">
        <f>0</f>
        <v>0</v>
      </c>
      <c r="H7" s="952">
        <f>0</f>
        <v>0</v>
      </c>
      <c r="I7" s="952">
        <f>0</f>
        <v>0</v>
      </c>
      <c r="J7" s="952">
        <f>0</f>
        <v>0</v>
      </c>
      <c r="K7" s="952">
        <f>0</f>
        <v>0</v>
      </c>
      <c r="L7" s="952">
        <f>0</f>
        <v>0</v>
      </c>
      <c r="M7" s="952">
        <f>0</f>
        <v>0</v>
      </c>
      <c r="N7" s="952">
        <f>0</f>
        <v>0</v>
      </c>
      <c r="O7" s="952">
        <f>0</f>
        <v>0</v>
      </c>
      <c r="P7" s="952">
        <f>0</f>
        <v>0</v>
      </c>
      <c r="Q7" s="952">
        <f>0</f>
        <v>0</v>
      </c>
      <c r="R7" s="952">
        <f>0</f>
        <v>0</v>
      </c>
      <c r="S7" s="952">
        <f>0</f>
        <v>0</v>
      </c>
      <c r="T7" s="952">
        <f>0</f>
        <v>0</v>
      </c>
      <c r="U7" s="952">
        <f>0</f>
        <v>0</v>
      </c>
      <c r="V7" s="952">
        <f>0</f>
        <v>0</v>
      </c>
      <c r="W7" s="753" t="s">
        <v>242</v>
      </c>
      <c r="X7" s="1483" t="s">
        <v>936</v>
      </c>
    </row>
    <row r="8" spans="1:24" s="740" customFormat="1" ht="13.5" thickBot="1">
      <c r="A8" s="1462"/>
      <c r="B8" s="1464"/>
      <c r="C8" s="644" t="s">
        <v>243</v>
      </c>
      <c r="D8" s="953">
        <f t="shared" si="0"/>
        <v>1</v>
      </c>
      <c r="E8" s="954">
        <f>0</f>
        <v>0</v>
      </c>
      <c r="F8" s="955">
        <f>0</f>
        <v>0</v>
      </c>
      <c r="G8" s="955">
        <f>0</f>
        <v>0</v>
      </c>
      <c r="H8" s="955">
        <v>1</v>
      </c>
      <c r="I8" s="955">
        <f>0</f>
        <v>0</v>
      </c>
      <c r="J8" s="955">
        <f>0</f>
        <v>0</v>
      </c>
      <c r="K8" s="955">
        <f>0</f>
        <v>0</v>
      </c>
      <c r="L8" s="955">
        <f>0</f>
        <v>0</v>
      </c>
      <c r="M8" s="955">
        <f>0</f>
        <v>0</v>
      </c>
      <c r="N8" s="955">
        <f>0</f>
        <v>0</v>
      </c>
      <c r="O8" s="955">
        <f>0</f>
        <v>0</v>
      </c>
      <c r="P8" s="955">
        <f>0</f>
        <v>0</v>
      </c>
      <c r="Q8" s="955">
        <f>0</f>
        <v>0</v>
      </c>
      <c r="R8" s="955">
        <f>0</f>
        <v>0</v>
      </c>
      <c r="S8" s="955">
        <f>0</f>
        <v>0</v>
      </c>
      <c r="T8" s="955">
        <f>0</f>
        <v>0</v>
      </c>
      <c r="U8" s="955">
        <f>0</f>
        <v>0</v>
      </c>
      <c r="V8" s="955">
        <f>0</f>
        <v>0</v>
      </c>
      <c r="W8" s="644" t="s">
        <v>719</v>
      </c>
      <c r="X8" s="1466"/>
    </row>
    <row r="9" spans="1:24" s="741" customFormat="1" ht="13.5" thickBot="1">
      <c r="A9" s="1477" t="s">
        <v>761</v>
      </c>
      <c r="B9" s="1478" t="s">
        <v>762</v>
      </c>
      <c r="C9" s="643" t="s">
        <v>241</v>
      </c>
      <c r="D9" s="956">
        <f t="shared" si="0"/>
        <v>0</v>
      </c>
      <c r="E9" s="957">
        <f>0</f>
        <v>0</v>
      </c>
      <c r="F9" s="958">
        <f>0</f>
        <v>0</v>
      </c>
      <c r="G9" s="958">
        <f>0</f>
        <v>0</v>
      </c>
      <c r="H9" s="958">
        <f>0</f>
        <v>0</v>
      </c>
      <c r="I9" s="958">
        <f>0</f>
        <v>0</v>
      </c>
      <c r="J9" s="958">
        <f>0</f>
        <v>0</v>
      </c>
      <c r="K9" s="958">
        <f>0</f>
        <v>0</v>
      </c>
      <c r="L9" s="958">
        <f>0</f>
        <v>0</v>
      </c>
      <c r="M9" s="958">
        <f>0</f>
        <v>0</v>
      </c>
      <c r="N9" s="958">
        <f>0</f>
        <v>0</v>
      </c>
      <c r="O9" s="958">
        <f>0</f>
        <v>0</v>
      </c>
      <c r="P9" s="958">
        <f>0</f>
        <v>0</v>
      </c>
      <c r="Q9" s="958">
        <f>0</f>
        <v>0</v>
      </c>
      <c r="R9" s="958">
        <f>0</f>
        <v>0</v>
      </c>
      <c r="S9" s="958">
        <f>0</f>
        <v>0</v>
      </c>
      <c r="T9" s="958">
        <f>0</f>
        <v>0</v>
      </c>
      <c r="U9" s="958">
        <f>0</f>
        <v>0</v>
      </c>
      <c r="V9" s="958">
        <f>0</f>
        <v>0</v>
      </c>
      <c r="W9" s="643" t="s">
        <v>242</v>
      </c>
      <c r="X9" s="1458" t="s">
        <v>937</v>
      </c>
    </row>
    <row r="10" spans="1:24" s="741" customFormat="1" ht="13.5" thickBot="1">
      <c r="A10" s="1468"/>
      <c r="B10" s="1469"/>
      <c r="C10" s="643" t="s">
        <v>243</v>
      </c>
      <c r="D10" s="956">
        <f t="shared" si="0"/>
        <v>1</v>
      </c>
      <c r="E10" s="957">
        <f>0</f>
        <v>0</v>
      </c>
      <c r="F10" s="958">
        <v>1</v>
      </c>
      <c r="G10" s="958">
        <f>0</f>
        <v>0</v>
      </c>
      <c r="H10" s="958">
        <f>0</f>
        <v>0</v>
      </c>
      <c r="I10" s="958">
        <f>0</f>
        <v>0</v>
      </c>
      <c r="J10" s="958">
        <f>0</f>
        <v>0</v>
      </c>
      <c r="K10" s="958">
        <f>0</f>
        <v>0</v>
      </c>
      <c r="L10" s="958">
        <f>0</f>
        <v>0</v>
      </c>
      <c r="M10" s="958">
        <f>0</f>
        <v>0</v>
      </c>
      <c r="N10" s="958">
        <f>0</f>
        <v>0</v>
      </c>
      <c r="O10" s="958">
        <f>0</f>
        <v>0</v>
      </c>
      <c r="P10" s="958">
        <f>0</f>
        <v>0</v>
      </c>
      <c r="Q10" s="958">
        <f>0</f>
        <v>0</v>
      </c>
      <c r="R10" s="958">
        <f>0</f>
        <v>0</v>
      </c>
      <c r="S10" s="958">
        <f>0</f>
        <v>0</v>
      </c>
      <c r="T10" s="958">
        <f>0</f>
        <v>0</v>
      </c>
      <c r="U10" s="958">
        <f>0</f>
        <v>0</v>
      </c>
      <c r="V10" s="958">
        <f>0</f>
        <v>0</v>
      </c>
      <c r="W10" s="643" t="s">
        <v>719</v>
      </c>
      <c r="X10" s="1458"/>
    </row>
    <row r="11" spans="1:24" s="740" customFormat="1" ht="27" customHeight="1" thickBot="1">
      <c r="A11" s="1463" t="s">
        <v>1268</v>
      </c>
      <c r="B11" s="1465" t="s">
        <v>763</v>
      </c>
      <c r="C11" s="644" t="s">
        <v>241</v>
      </c>
      <c r="D11" s="953">
        <f t="shared" si="0"/>
        <v>5</v>
      </c>
      <c r="E11" s="959">
        <f>0</f>
        <v>0</v>
      </c>
      <c r="F11" s="960">
        <f>0</f>
        <v>0</v>
      </c>
      <c r="G11" s="960">
        <f>0</f>
        <v>0</v>
      </c>
      <c r="H11" s="960">
        <v>1</v>
      </c>
      <c r="I11" s="960">
        <v>2</v>
      </c>
      <c r="J11" s="960">
        <f>0</f>
        <v>0</v>
      </c>
      <c r="K11" s="960">
        <v>1</v>
      </c>
      <c r="L11" s="960">
        <f>0</f>
        <v>0</v>
      </c>
      <c r="M11" s="960">
        <f>0</f>
        <v>0</v>
      </c>
      <c r="N11" s="960">
        <f>0</f>
        <v>0</v>
      </c>
      <c r="O11" s="960">
        <f>0</f>
        <v>0</v>
      </c>
      <c r="P11" s="960">
        <f>0</f>
        <v>0</v>
      </c>
      <c r="Q11" s="960">
        <f>0</f>
        <v>0</v>
      </c>
      <c r="R11" s="960">
        <v>1</v>
      </c>
      <c r="S11" s="960">
        <f>0</f>
        <v>0</v>
      </c>
      <c r="T11" s="960">
        <f>0</f>
        <v>0</v>
      </c>
      <c r="U11" s="960">
        <f>0</f>
        <v>0</v>
      </c>
      <c r="V11" s="960">
        <f>0</f>
        <v>0</v>
      </c>
      <c r="W11" s="644" t="s">
        <v>242</v>
      </c>
      <c r="X11" s="1461" t="s">
        <v>938</v>
      </c>
    </row>
    <row r="12" spans="1:24" s="740" customFormat="1" ht="27" customHeight="1" thickBot="1">
      <c r="A12" s="1462"/>
      <c r="B12" s="1464"/>
      <c r="C12" s="644" t="s">
        <v>243</v>
      </c>
      <c r="D12" s="953">
        <f t="shared" si="0"/>
        <v>1</v>
      </c>
      <c r="E12" s="959">
        <f>0</f>
        <v>0</v>
      </c>
      <c r="F12" s="960">
        <f>0</f>
        <v>0</v>
      </c>
      <c r="G12" s="960">
        <f>0</f>
        <v>0</v>
      </c>
      <c r="H12" s="960">
        <v>1</v>
      </c>
      <c r="I12" s="960">
        <f>0</f>
        <v>0</v>
      </c>
      <c r="J12" s="960">
        <f>0</f>
        <v>0</v>
      </c>
      <c r="K12" s="960">
        <f>0</f>
        <v>0</v>
      </c>
      <c r="L12" s="960">
        <f>0</f>
        <v>0</v>
      </c>
      <c r="M12" s="960">
        <f>0</f>
        <v>0</v>
      </c>
      <c r="N12" s="960">
        <f>0</f>
        <v>0</v>
      </c>
      <c r="O12" s="960">
        <f>0</f>
        <v>0</v>
      </c>
      <c r="P12" s="960">
        <f>0</f>
        <v>0</v>
      </c>
      <c r="Q12" s="960">
        <f>0</f>
        <v>0</v>
      </c>
      <c r="R12" s="960">
        <f>0</f>
        <v>0</v>
      </c>
      <c r="S12" s="960">
        <f>0</f>
        <v>0</v>
      </c>
      <c r="T12" s="960">
        <f>0</f>
        <v>0</v>
      </c>
      <c r="U12" s="960">
        <f>0</f>
        <v>0</v>
      </c>
      <c r="V12" s="960">
        <f>0</f>
        <v>0</v>
      </c>
      <c r="W12" s="644" t="s">
        <v>719</v>
      </c>
      <c r="X12" s="1461"/>
    </row>
    <row r="13" spans="1:24" s="741" customFormat="1" ht="13.5" thickBot="1">
      <c r="A13" s="1477" t="s">
        <v>764</v>
      </c>
      <c r="B13" s="1478" t="s">
        <v>765</v>
      </c>
      <c r="C13" s="643" t="s">
        <v>241</v>
      </c>
      <c r="D13" s="956">
        <f t="shared" si="0"/>
        <v>2</v>
      </c>
      <c r="E13" s="957">
        <f>0</f>
        <v>0</v>
      </c>
      <c r="F13" s="958">
        <v>1</v>
      </c>
      <c r="G13" s="958">
        <f>0</f>
        <v>0</v>
      </c>
      <c r="H13" s="958">
        <f>0</f>
        <v>0</v>
      </c>
      <c r="I13" s="958">
        <v>1</v>
      </c>
      <c r="J13" s="958">
        <f>0</f>
        <v>0</v>
      </c>
      <c r="K13" s="958">
        <f>0</f>
        <v>0</v>
      </c>
      <c r="L13" s="958">
        <f>0</f>
        <v>0</v>
      </c>
      <c r="M13" s="958">
        <f>0</f>
        <v>0</v>
      </c>
      <c r="N13" s="958">
        <f>0</f>
        <v>0</v>
      </c>
      <c r="O13" s="958">
        <f>0</f>
        <v>0</v>
      </c>
      <c r="P13" s="958">
        <f>0</f>
        <v>0</v>
      </c>
      <c r="Q13" s="958">
        <f>0</f>
        <v>0</v>
      </c>
      <c r="R13" s="958">
        <f>0</f>
        <v>0</v>
      </c>
      <c r="S13" s="958">
        <f>0</f>
        <v>0</v>
      </c>
      <c r="T13" s="958">
        <f>0</f>
        <v>0</v>
      </c>
      <c r="U13" s="958">
        <f>0</f>
        <v>0</v>
      </c>
      <c r="V13" s="958">
        <f>0</f>
        <v>0</v>
      </c>
      <c r="W13" s="643" t="s">
        <v>242</v>
      </c>
      <c r="X13" s="1458" t="s">
        <v>940</v>
      </c>
    </row>
    <row r="14" spans="1:24" s="741" customFormat="1" ht="13.5" thickBot="1">
      <c r="A14" s="1468"/>
      <c r="B14" s="1469"/>
      <c r="C14" s="643" t="s">
        <v>243</v>
      </c>
      <c r="D14" s="956">
        <f t="shared" si="0"/>
        <v>1</v>
      </c>
      <c r="E14" s="957">
        <f>0</f>
        <v>0</v>
      </c>
      <c r="F14" s="958">
        <f>0</f>
        <v>0</v>
      </c>
      <c r="G14" s="958">
        <f>0</f>
        <v>0</v>
      </c>
      <c r="H14" s="958">
        <f>0</f>
        <v>0</v>
      </c>
      <c r="I14" s="958">
        <f>0</f>
        <v>0</v>
      </c>
      <c r="J14" s="958">
        <f>0</f>
        <v>0</v>
      </c>
      <c r="K14" s="958">
        <f>0</f>
        <v>0</v>
      </c>
      <c r="L14" s="958">
        <v>1</v>
      </c>
      <c r="M14" s="958">
        <f>0</f>
        <v>0</v>
      </c>
      <c r="N14" s="958">
        <f>0</f>
        <v>0</v>
      </c>
      <c r="O14" s="958">
        <f>0</f>
        <v>0</v>
      </c>
      <c r="P14" s="958">
        <f>0</f>
        <v>0</v>
      </c>
      <c r="Q14" s="958">
        <f>0</f>
        <v>0</v>
      </c>
      <c r="R14" s="958">
        <f>0</f>
        <v>0</v>
      </c>
      <c r="S14" s="958">
        <f>0</f>
        <v>0</v>
      </c>
      <c r="T14" s="958">
        <f>0</f>
        <v>0</v>
      </c>
      <c r="U14" s="958">
        <f>0</f>
        <v>0</v>
      </c>
      <c r="V14" s="958">
        <f>0</f>
        <v>0</v>
      </c>
      <c r="W14" s="643" t="s">
        <v>719</v>
      </c>
      <c r="X14" s="1458"/>
    </row>
    <row r="15" spans="1:24" s="740" customFormat="1" ht="13.5" thickBot="1">
      <c r="A15" s="1463" t="s">
        <v>766</v>
      </c>
      <c r="B15" s="1465" t="s">
        <v>767</v>
      </c>
      <c r="C15" s="644" t="s">
        <v>241</v>
      </c>
      <c r="D15" s="953">
        <f t="shared" si="0"/>
        <v>2</v>
      </c>
      <c r="E15" s="959">
        <f>0</f>
        <v>0</v>
      </c>
      <c r="F15" s="960">
        <f>0</f>
        <v>0</v>
      </c>
      <c r="G15" s="960">
        <f>0</f>
        <v>0</v>
      </c>
      <c r="H15" s="960">
        <f>0</f>
        <v>0</v>
      </c>
      <c r="I15" s="960">
        <f>0</f>
        <v>0</v>
      </c>
      <c r="J15" s="960">
        <f>0</f>
        <v>0</v>
      </c>
      <c r="K15" s="960">
        <v>2</v>
      </c>
      <c r="L15" s="960">
        <f>0</f>
        <v>0</v>
      </c>
      <c r="M15" s="960">
        <f>0</f>
        <v>0</v>
      </c>
      <c r="N15" s="960">
        <f>0</f>
        <v>0</v>
      </c>
      <c r="O15" s="960">
        <f>0</f>
        <v>0</v>
      </c>
      <c r="P15" s="960">
        <f>0</f>
        <v>0</v>
      </c>
      <c r="Q15" s="960">
        <f>0</f>
        <v>0</v>
      </c>
      <c r="R15" s="960">
        <f>0</f>
        <v>0</v>
      </c>
      <c r="S15" s="960">
        <f>0</f>
        <v>0</v>
      </c>
      <c r="T15" s="960">
        <f>0</f>
        <v>0</v>
      </c>
      <c r="U15" s="960">
        <f>0</f>
        <v>0</v>
      </c>
      <c r="V15" s="960">
        <f>0</f>
        <v>0</v>
      </c>
      <c r="W15" s="644" t="s">
        <v>242</v>
      </c>
      <c r="X15" s="1461" t="s">
        <v>939</v>
      </c>
    </row>
    <row r="16" spans="1:24" s="740" customFormat="1" ht="13.5" thickBot="1">
      <c r="A16" s="1462"/>
      <c r="B16" s="1464"/>
      <c r="C16" s="644" t="s">
        <v>243</v>
      </c>
      <c r="D16" s="953">
        <f t="shared" si="0"/>
        <v>0</v>
      </c>
      <c r="E16" s="959">
        <f>0</f>
        <v>0</v>
      </c>
      <c r="F16" s="960">
        <f>0</f>
        <v>0</v>
      </c>
      <c r="G16" s="960">
        <f>0</f>
        <v>0</v>
      </c>
      <c r="H16" s="960">
        <f>0</f>
        <v>0</v>
      </c>
      <c r="I16" s="960">
        <f>0</f>
        <v>0</v>
      </c>
      <c r="J16" s="960">
        <f>0</f>
        <v>0</v>
      </c>
      <c r="K16" s="960">
        <f>0</f>
        <v>0</v>
      </c>
      <c r="L16" s="960">
        <f>0</f>
        <v>0</v>
      </c>
      <c r="M16" s="960">
        <f>0</f>
        <v>0</v>
      </c>
      <c r="N16" s="960">
        <f>0</f>
        <v>0</v>
      </c>
      <c r="O16" s="960">
        <f>0</f>
        <v>0</v>
      </c>
      <c r="P16" s="960">
        <f>0</f>
        <v>0</v>
      </c>
      <c r="Q16" s="960">
        <f>0</f>
        <v>0</v>
      </c>
      <c r="R16" s="960">
        <f>0</f>
        <v>0</v>
      </c>
      <c r="S16" s="960">
        <f>0</f>
        <v>0</v>
      </c>
      <c r="T16" s="960">
        <f>0</f>
        <v>0</v>
      </c>
      <c r="U16" s="960">
        <f>0</f>
        <v>0</v>
      </c>
      <c r="V16" s="960">
        <f>0</f>
        <v>0</v>
      </c>
      <c r="W16" s="644" t="s">
        <v>719</v>
      </c>
      <c r="X16" s="1461"/>
    </row>
    <row r="17" spans="1:24" s="741" customFormat="1" ht="13.5" thickBot="1">
      <c r="A17" s="1477" t="s">
        <v>768</v>
      </c>
      <c r="B17" s="1478" t="s">
        <v>769</v>
      </c>
      <c r="C17" s="643" t="s">
        <v>241</v>
      </c>
      <c r="D17" s="956">
        <f t="shared" si="0"/>
        <v>2</v>
      </c>
      <c r="E17" s="957">
        <f>0</f>
        <v>0</v>
      </c>
      <c r="F17" s="958">
        <v>1</v>
      </c>
      <c r="G17" s="958">
        <f>0</f>
        <v>0</v>
      </c>
      <c r="H17" s="958">
        <f>0</f>
        <v>0</v>
      </c>
      <c r="I17" s="958">
        <f>0</f>
        <v>0</v>
      </c>
      <c r="J17" s="958">
        <f>0</f>
        <v>0</v>
      </c>
      <c r="K17" s="958">
        <f>0</f>
        <v>0</v>
      </c>
      <c r="L17" s="958">
        <f>0</f>
        <v>0</v>
      </c>
      <c r="M17" s="958">
        <f>0</f>
        <v>0</v>
      </c>
      <c r="N17" s="958">
        <f>0</f>
        <v>0</v>
      </c>
      <c r="O17" s="958">
        <f>0</f>
        <v>0</v>
      </c>
      <c r="P17" s="958">
        <f>0</f>
        <v>0</v>
      </c>
      <c r="Q17" s="958">
        <v>1</v>
      </c>
      <c r="R17" s="958">
        <f>0</f>
        <v>0</v>
      </c>
      <c r="S17" s="958">
        <f>0</f>
        <v>0</v>
      </c>
      <c r="T17" s="958">
        <f>0</f>
        <v>0</v>
      </c>
      <c r="U17" s="958">
        <f>0</f>
        <v>0</v>
      </c>
      <c r="V17" s="958">
        <f>0</f>
        <v>0</v>
      </c>
      <c r="W17" s="643" t="s">
        <v>242</v>
      </c>
      <c r="X17" s="1458" t="s">
        <v>941</v>
      </c>
    </row>
    <row r="18" spans="1:24" s="741" customFormat="1" ht="13.5" thickBot="1">
      <c r="A18" s="1468"/>
      <c r="B18" s="1469"/>
      <c r="C18" s="643" t="s">
        <v>243</v>
      </c>
      <c r="D18" s="956">
        <f t="shared" si="0"/>
        <v>2</v>
      </c>
      <c r="E18" s="957">
        <f>0</f>
        <v>0</v>
      </c>
      <c r="F18" s="958">
        <v>1</v>
      </c>
      <c r="G18" s="958">
        <f>0</f>
        <v>0</v>
      </c>
      <c r="H18" s="958">
        <f>0</f>
        <v>0</v>
      </c>
      <c r="I18" s="958">
        <f>0</f>
        <v>0</v>
      </c>
      <c r="J18" s="958">
        <f>0</f>
        <v>0</v>
      </c>
      <c r="K18" s="958">
        <v>1</v>
      </c>
      <c r="L18" s="958">
        <f>0</f>
        <v>0</v>
      </c>
      <c r="M18" s="958">
        <f>0</f>
        <v>0</v>
      </c>
      <c r="N18" s="958">
        <f>0</f>
        <v>0</v>
      </c>
      <c r="O18" s="958">
        <f>0</f>
        <v>0</v>
      </c>
      <c r="P18" s="958">
        <f>0</f>
        <v>0</v>
      </c>
      <c r="Q18" s="958">
        <f>0</f>
        <v>0</v>
      </c>
      <c r="R18" s="958">
        <f>0</f>
        <v>0</v>
      </c>
      <c r="S18" s="958">
        <f>0</f>
        <v>0</v>
      </c>
      <c r="T18" s="958">
        <f>0</f>
        <v>0</v>
      </c>
      <c r="U18" s="958">
        <f>0</f>
        <v>0</v>
      </c>
      <c r="V18" s="958">
        <f>0</f>
        <v>0</v>
      </c>
      <c r="W18" s="643" t="s">
        <v>719</v>
      </c>
      <c r="X18" s="1458"/>
    </row>
    <row r="19" spans="1:24" s="740" customFormat="1" ht="13.5" thickBot="1">
      <c r="A19" s="1463" t="s">
        <v>770</v>
      </c>
      <c r="B19" s="1465" t="s">
        <v>771</v>
      </c>
      <c r="C19" s="644" t="s">
        <v>241</v>
      </c>
      <c r="D19" s="953">
        <f t="shared" si="0"/>
        <v>14</v>
      </c>
      <c r="E19" s="959">
        <v>1</v>
      </c>
      <c r="F19" s="960">
        <v>3</v>
      </c>
      <c r="G19" s="960">
        <v>2</v>
      </c>
      <c r="H19" s="960">
        <v>1</v>
      </c>
      <c r="I19" s="960">
        <v>3</v>
      </c>
      <c r="J19" s="960">
        <v>2</v>
      </c>
      <c r="K19" s="960">
        <v>1</v>
      </c>
      <c r="L19" s="960">
        <v>1</v>
      </c>
      <c r="M19" s="960">
        <f>0</f>
        <v>0</v>
      </c>
      <c r="N19" s="960">
        <f>0</f>
        <v>0</v>
      </c>
      <c r="O19" s="960">
        <f>0</f>
        <v>0</v>
      </c>
      <c r="P19" s="960">
        <f>0</f>
        <v>0</v>
      </c>
      <c r="Q19" s="960">
        <f>0</f>
        <v>0</v>
      </c>
      <c r="R19" s="960">
        <f>0</f>
        <v>0</v>
      </c>
      <c r="S19" s="960">
        <f>0</f>
        <v>0</v>
      </c>
      <c r="T19" s="960">
        <f>0</f>
        <v>0</v>
      </c>
      <c r="U19" s="960">
        <f>0</f>
        <v>0</v>
      </c>
      <c r="V19" s="960">
        <f>0</f>
        <v>0</v>
      </c>
      <c r="W19" s="644" t="s">
        <v>242</v>
      </c>
      <c r="X19" s="1461" t="s">
        <v>942</v>
      </c>
    </row>
    <row r="20" spans="1:24" s="740" customFormat="1" ht="13.5" thickBot="1">
      <c r="A20" s="1462"/>
      <c r="B20" s="1464"/>
      <c r="C20" s="644" t="s">
        <v>243</v>
      </c>
      <c r="D20" s="953">
        <f t="shared" si="0"/>
        <v>1</v>
      </c>
      <c r="E20" s="959">
        <f>0</f>
        <v>0</v>
      </c>
      <c r="F20" s="960">
        <v>1</v>
      </c>
      <c r="G20" s="960">
        <f>0</f>
        <v>0</v>
      </c>
      <c r="H20" s="960">
        <f>0</f>
        <v>0</v>
      </c>
      <c r="I20" s="960">
        <f>0</f>
        <v>0</v>
      </c>
      <c r="J20" s="960">
        <f>0</f>
        <v>0</v>
      </c>
      <c r="K20" s="960">
        <f>0</f>
        <v>0</v>
      </c>
      <c r="L20" s="960">
        <f>0</f>
        <v>0</v>
      </c>
      <c r="M20" s="960">
        <f>0</f>
        <v>0</v>
      </c>
      <c r="N20" s="960">
        <f>0</f>
        <v>0</v>
      </c>
      <c r="O20" s="960">
        <f>0</f>
        <v>0</v>
      </c>
      <c r="P20" s="960">
        <f>0</f>
        <v>0</v>
      </c>
      <c r="Q20" s="960">
        <f>0</f>
        <v>0</v>
      </c>
      <c r="R20" s="960">
        <f>0</f>
        <v>0</v>
      </c>
      <c r="S20" s="960">
        <f>0</f>
        <v>0</v>
      </c>
      <c r="T20" s="960">
        <f>0</f>
        <v>0</v>
      </c>
      <c r="U20" s="960">
        <f>0</f>
        <v>0</v>
      </c>
      <c r="V20" s="960">
        <f>0</f>
        <v>0</v>
      </c>
      <c r="W20" s="644" t="s">
        <v>719</v>
      </c>
      <c r="X20" s="1461"/>
    </row>
    <row r="21" spans="1:24" s="741" customFormat="1" ht="13.5" thickBot="1">
      <c r="A21" s="1477" t="s">
        <v>772</v>
      </c>
      <c r="B21" s="1478" t="s">
        <v>773</v>
      </c>
      <c r="C21" s="643" t="s">
        <v>241</v>
      </c>
      <c r="D21" s="956">
        <f t="shared" si="0"/>
        <v>9</v>
      </c>
      <c r="E21" s="957">
        <f>0</f>
        <v>0</v>
      </c>
      <c r="F21" s="958">
        <f>0</f>
        <v>0</v>
      </c>
      <c r="G21" s="958">
        <v>1</v>
      </c>
      <c r="H21" s="958">
        <f>0</f>
        <v>0</v>
      </c>
      <c r="I21" s="958">
        <v>3</v>
      </c>
      <c r="J21" s="958">
        <v>2</v>
      </c>
      <c r="K21" s="958">
        <v>1</v>
      </c>
      <c r="L21" s="958">
        <v>1</v>
      </c>
      <c r="M21" s="958">
        <f>0</f>
        <v>0</v>
      </c>
      <c r="N21" s="958">
        <v>1</v>
      </c>
      <c r="O21" s="958">
        <f>0</f>
        <v>0</v>
      </c>
      <c r="P21" s="958">
        <f>0</f>
        <v>0</v>
      </c>
      <c r="Q21" s="958">
        <f>0</f>
        <v>0</v>
      </c>
      <c r="R21" s="958">
        <f>0</f>
        <v>0</v>
      </c>
      <c r="S21" s="958">
        <f>0</f>
        <v>0</v>
      </c>
      <c r="T21" s="958">
        <f>0</f>
        <v>0</v>
      </c>
      <c r="U21" s="958">
        <f>0</f>
        <v>0</v>
      </c>
      <c r="V21" s="958">
        <f>0</f>
        <v>0</v>
      </c>
      <c r="W21" s="643" t="s">
        <v>242</v>
      </c>
      <c r="X21" s="1458" t="s">
        <v>943</v>
      </c>
    </row>
    <row r="22" spans="1:24" s="741" customFormat="1" ht="13.5" thickBot="1">
      <c r="A22" s="1468"/>
      <c r="B22" s="1469"/>
      <c r="C22" s="643" t="s">
        <v>243</v>
      </c>
      <c r="D22" s="956">
        <f t="shared" si="0"/>
        <v>4</v>
      </c>
      <c r="E22" s="957">
        <f>0</f>
        <v>0</v>
      </c>
      <c r="F22" s="958">
        <f>0</f>
        <v>0</v>
      </c>
      <c r="G22" s="958">
        <v>1</v>
      </c>
      <c r="H22" s="958">
        <f>0</f>
        <v>0</v>
      </c>
      <c r="I22" s="958">
        <v>1</v>
      </c>
      <c r="J22" s="958">
        <f>0</f>
        <v>0</v>
      </c>
      <c r="K22" s="958">
        <v>2</v>
      </c>
      <c r="L22" s="958">
        <f>0</f>
        <v>0</v>
      </c>
      <c r="M22" s="958">
        <f>0</f>
        <v>0</v>
      </c>
      <c r="N22" s="958">
        <f>0</f>
        <v>0</v>
      </c>
      <c r="O22" s="958">
        <f>0</f>
        <v>0</v>
      </c>
      <c r="P22" s="958">
        <f>0</f>
        <v>0</v>
      </c>
      <c r="Q22" s="958">
        <f>0</f>
        <v>0</v>
      </c>
      <c r="R22" s="958">
        <f>0</f>
        <v>0</v>
      </c>
      <c r="S22" s="958">
        <f>0</f>
        <v>0</v>
      </c>
      <c r="T22" s="958">
        <f>0</f>
        <v>0</v>
      </c>
      <c r="U22" s="958">
        <f>0</f>
        <v>0</v>
      </c>
      <c r="V22" s="958">
        <f>0</f>
        <v>0</v>
      </c>
      <c r="W22" s="643" t="s">
        <v>719</v>
      </c>
      <c r="X22" s="1458"/>
    </row>
    <row r="23" spans="1:24" s="740" customFormat="1" ht="13.5" thickBot="1">
      <c r="A23" s="1463" t="s">
        <v>774</v>
      </c>
      <c r="B23" s="1465" t="s">
        <v>775</v>
      </c>
      <c r="C23" s="644" t="s">
        <v>241</v>
      </c>
      <c r="D23" s="953">
        <f t="shared" si="0"/>
        <v>2</v>
      </c>
      <c r="E23" s="959">
        <f>0</f>
        <v>0</v>
      </c>
      <c r="F23" s="960">
        <v>2</v>
      </c>
      <c r="G23" s="960">
        <f>0</f>
        <v>0</v>
      </c>
      <c r="H23" s="960">
        <f>0</f>
        <v>0</v>
      </c>
      <c r="I23" s="960">
        <f>0</f>
        <v>0</v>
      </c>
      <c r="J23" s="960">
        <f>0</f>
        <v>0</v>
      </c>
      <c r="K23" s="960">
        <f>0</f>
        <v>0</v>
      </c>
      <c r="L23" s="960">
        <f>0</f>
        <v>0</v>
      </c>
      <c r="M23" s="960">
        <f>0</f>
        <v>0</v>
      </c>
      <c r="N23" s="960">
        <f>0</f>
        <v>0</v>
      </c>
      <c r="O23" s="960">
        <f>0</f>
        <v>0</v>
      </c>
      <c r="P23" s="960">
        <f>0</f>
        <v>0</v>
      </c>
      <c r="Q23" s="960">
        <f>0</f>
        <v>0</v>
      </c>
      <c r="R23" s="960">
        <f>0</f>
        <v>0</v>
      </c>
      <c r="S23" s="960">
        <f>0</f>
        <v>0</v>
      </c>
      <c r="T23" s="960">
        <f>0</f>
        <v>0</v>
      </c>
      <c r="U23" s="960">
        <f>0</f>
        <v>0</v>
      </c>
      <c r="V23" s="960">
        <f>0</f>
        <v>0</v>
      </c>
      <c r="W23" s="644" t="s">
        <v>242</v>
      </c>
      <c r="X23" s="1461" t="s">
        <v>973</v>
      </c>
    </row>
    <row r="24" spans="1:24" s="740" customFormat="1" ht="13.5" thickBot="1">
      <c r="A24" s="1462"/>
      <c r="B24" s="1464"/>
      <c r="C24" s="644" t="s">
        <v>243</v>
      </c>
      <c r="D24" s="953">
        <f t="shared" si="0"/>
        <v>0</v>
      </c>
      <c r="E24" s="959">
        <f>0</f>
        <v>0</v>
      </c>
      <c r="F24" s="960">
        <f>0</f>
        <v>0</v>
      </c>
      <c r="G24" s="960">
        <f>0</f>
        <v>0</v>
      </c>
      <c r="H24" s="960">
        <f>0</f>
        <v>0</v>
      </c>
      <c r="I24" s="960">
        <f>0</f>
        <v>0</v>
      </c>
      <c r="J24" s="960">
        <f>0</f>
        <v>0</v>
      </c>
      <c r="K24" s="960">
        <f>0</f>
        <v>0</v>
      </c>
      <c r="L24" s="960">
        <f>0</f>
        <v>0</v>
      </c>
      <c r="M24" s="960">
        <f>0</f>
        <v>0</v>
      </c>
      <c r="N24" s="960">
        <f>0</f>
        <v>0</v>
      </c>
      <c r="O24" s="960">
        <f>0</f>
        <v>0</v>
      </c>
      <c r="P24" s="960">
        <f>0</f>
        <v>0</v>
      </c>
      <c r="Q24" s="960">
        <f>0</f>
        <v>0</v>
      </c>
      <c r="R24" s="960">
        <f>0</f>
        <v>0</v>
      </c>
      <c r="S24" s="960">
        <f>0</f>
        <v>0</v>
      </c>
      <c r="T24" s="960">
        <f>0</f>
        <v>0</v>
      </c>
      <c r="U24" s="960">
        <f>0</f>
        <v>0</v>
      </c>
      <c r="V24" s="960">
        <f>0</f>
        <v>0</v>
      </c>
      <c r="W24" s="644" t="s">
        <v>719</v>
      </c>
      <c r="X24" s="1461"/>
    </row>
    <row r="25" spans="1:24" s="741" customFormat="1" ht="13.5" thickBot="1">
      <c r="A25" s="1477" t="s">
        <v>1269</v>
      </c>
      <c r="B25" s="1478" t="s">
        <v>1270</v>
      </c>
      <c r="C25" s="643" t="s">
        <v>241</v>
      </c>
      <c r="D25" s="956">
        <f t="shared" si="0"/>
        <v>1</v>
      </c>
      <c r="E25" s="958">
        <f>0</f>
        <v>0</v>
      </c>
      <c r="F25" s="958">
        <v>1</v>
      </c>
      <c r="G25" s="958">
        <f>0</f>
        <v>0</v>
      </c>
      <c r="H25" s="958">
        <f>0</f>
        <v>0</v>
      </c>
      <c r="I25" s="958">
        <f>0</f>
        <v>0</v>
      </c>
      <c r="J25" s="958">
        <f>0</f>
        <v>0</v>
      </c>
      <c r="K25" s="958">
        <f>0</f>
        <v>0</v>
      </c>
      <c r="L25" s="958">
        <f>0</f>
        <v>0</v>
      </c>
      <c r="M25" s="958">
        <f>0</f>
        <v>0</v>
      </c>
      <c r="N25" s="958">
        <f>0</f>
        <v>0</v>
      </c>
      <c r="O25" s="958">
        <f>0</f>
        <v>0</v>
      </c>
      <c r="P25" s="958">
        <f>0</f>
        <v>0</v>
      </c>
      <c r="Q25" s="958">
        <f>0</f>
        <v>0</v>
      </c>
      <c r="R25" s="958">
        <f>0</f>
        <v>0</v>
      </c>
      <c r="S25" s="958">
        <f>0</f>
        <v>0</v>
      </c>
      <c r="T25" s="958">
        <f>0</f>
        <v>0</v>
      </c>
      <c r="U25" s="958">
        <f>0</f>
        <v>0</v>
      </c>
      <c r="V25" s="958">
        <f>0</f>
        <v>0</v>
      </c>
      <c r="W25" s="643" t="s">
        <v>242</v>
      </c>
      <c r="X25" s="1458" t="s">
        <v>1264</v>
      </c>
    </row>
    <row r="26" spans="1:24" s="741" customFormat="1" ht="13.5" thickBot="1">
      <c r="A26" s="1468"/>
      <c r="B26" s="1469"/>
      <c r="C26" s="643" t="s">
        <v>243</v>
      </c>
      <c r="D26" s="956">
        <f t="shared" si="0"/>
        <v>0</v>
      </c>
      <c r="E26" s="957">
        <f>0</f>
        <v>0</v>
      </c>
      <c r="F26" s="958">
        <f>0</f>
        <v>0</v>
      </c>
      <c r="G26" s="958">
        <f>0</f>
        <v>0</v>
      </c>
      <c r="H26" s="958">
        <f>0</f>
        <v>0</v>
      </c>
      <c r="I26" s="958">
        <f>0</f>
        <v>0</v>
      </c>
      <c r="J26" s="958">
        <f>0</f>
        <v>0</v>
      </c>
      <c r="K26" s="958">
        <f>0</f>
        <v>0</v>
      </c>
      <c r="L26" s="958">
        <f>0</f>
        <v>0</v>
      </c>
      <c r="M26" s="958">
        <f>0</f>
        <v>0</v>
      </c>
      <c r="N26" s="958">
        <f>0</f>
        <v>0</v>
      </c>
      <c r="O26" s="958">
        <f>0</f>
        <v>0</v>
      </c>
      <c r="P26" s="958">
        <f>0</f>
        <v>0</v>
      </c>
      <c r="Q26" s="958">
        <f>0</f>
        <v>0</v>
      </c>
      <c r="R26" s="958">
        <f>0</f>
        <v>0</v>
      </c>
      <c r="S26" s="958">
        <f>0</f>
        <v>0</v>
      </c>
      <c r="T26" s="958">
        <f>0</f>
        <v>0</v>
      </c>
      <c r="U26" s="958">
        <f>0</f>
        <v>0</v>
      </c>
      <c r="V26" s="958">
        <f>0</f>
        <v>0</v>
      </c>
      <c r="W26" s="643" t="s">
        <v>719</v>
      </c>
      <c r="X26" s="1458"/>
    </row>
    <row r="27" spans="1:24" s="740" customFormat="1" ht="13.5" thickBot="1">
      <c r="A27" s="1463" t="s">
        <v>776</v>
      </c>
      <c r="B27" s="1465" t="s">
        <v>777</v>
      </c>
      <c r="C27" s="644" t="s">
        <v>241</v>
      </c>
      <c r="D27" s="953">
        <f t="shared" si="0"/>
        <v>7</v>
      </c>
      <c r="E27" s="959">
        <v>1</v>
      </c>
      <c r="F27" s="960">
        <v>1</v>
      </c>
      <c r="G27" s="960">
        <v>2</v>
      </c>
      <c r="H27" s="960">
        <f>0</f>
        <v>0</v>
      </c>
      <c r="I27" s="960">
        <v>1</v>
      </c>
      <c r="J27" s="960">
        <v>1</v>
      </c>
      <c r="K27" s="960">
        <v>1</v>
      </c>
      <c r="L27" s="960">
        <f>0</f>
        <v>0</v>
      </c>
      <c r="M27" s="960">
        <f>0</f>
        <v>0</v>
      </c>
      <c r="N27" s="960">
        <f>0</f>
        <v>0</v>
      </c>
      <c r="O27" s="960">
        <f>0</f>
        <v>0</v>
      </c>
      <c r="P27" s="960">
        <f>0</f>
        <v>0</v>
      </c>
      <c r="Q27" s="960">
        <f>0</f>
        <v>0</v>
      </c>
      <c r="R27" s="960">
        <f>0</f>
        <v>0</v>
      </c>
      <c r="S27" s="960">
        <f>0</f>
        <v>0</v>
      </c>
      <c r="T27" s="960">
        <f>0</f>
        <v>0</v>
      </c>
      <c r="U27" s="960">
        <f>0</f>
        <v>0</v>
      </c>
      <c r="V27" s="960">
        <f>0</f>
        <v>0</v>
      </c>
      <c r="W27" s="644" t="s">
        <v>242</v>
      </c>
      <c r="X27" s="1461" t="s">
        <v>944</v>
      </c>
    </row>
    <row r="28" spans="1:24" s="740" customFormat="1" ht="13.5" thickBot="1">
      <c r="A28" s="1462"/>
      <c r="B28" s="1464"/>
      <c r="C28" s="644" t="s">
        <v>243</v>
      </c>
      <c r="D28" s="953">
        <f t="shared" si="0"/>
        <v>0</v>
      </c>
      <c r="E28" s="959">
        <f>0</f>
        <v>0</v>
      </c>
      <c r="F28" s="960">
        <f>0</f>
        <v>0</v>
      </c>
      <c r="G28" s="960">
        <f>0</f>
        <v>0</v>
      </c>
      <c r="H28" s="960">
        <f>0</f>
        <v>0</v>
      </c>
      <c r="I28" s="960">
        <f>0</f>
        <v>0</v>
      </c>
      <c r="J28" s="960">
        <f>0</f>
        <v>0</v>
      </c>
      <c r="K28" s="960">
        <f>0</f>
        <v>0</v>
      </c>
      <c r="L28" s="960">
        <f>0</f>
        <v>0</v>
      </c>
      <c r="M28" s="960">
        <f>0</f>
        <v>0</v>
      </c>
      <c r="N28" s="960">
        <f>0</f>
        <v>0</v>
      </c>
      <c r="O28" s="960">
        <f>0</f>
        <v>0</v>
      </c>
      <c r="P28" s="960">
        <f>0</f>
        <v>0</v>
      </c>
      <c r="Q28" s="960">
        <f>0</f>
        <v>0</v>
      </c>
      <c r="R28" s="960">
        <f>0</f>
        <v>0</v>
      </c>
      <c r="S28" s="960">
        <f>0</f>
        <v>0</v>
      </c>
      <c r="T28" s="960">
        <f>0</f>
        <v>0</v>
      </c>
      <c r="U28" s="960">
        <f>0</f>
        <v>0</v>
      </c>
      <c r="V28" s="960">
        <f>0</f>
        <v>0</v>
      </c>
      <c r="W28" s="644" t="s">
        <v>719</v>
      </c>
      <c r="X28" s="1461"/>
    </row>
    <row r="29" spans="1:24" s="741" customFormat="1" ht="13.5" thickBot="1">
      <c r="A29" s="1477" t="s">
        <v>778</v>
      </c>
      <c r="B29" s="1478" t="s">
        <v>779</v>
      </c>
      <c r="C29" s="643" t="s">
        <v>241</v>
      </c>
      <c r="D29" s="956">
        <f t="shared" si="0"/>
        <v>0</v>
      </c>
      <c r="E29" s="957">
        <f>0</f>
        <v>0</v>
      </c>
      <c r="F29" s="958">
        <f>0</f>
        <v>0</v>
      </c>
      <c r="G29" s="958">
        <f>0</f>
        <v>0</v>
      </c>
      <c r="H29" s="958">
        <f>0</f>
        <v>0</v>
      </c>
      <c r="I29" s="958">
        <f>0</f>
        <v>0</v>
      </c>
      <c r="J29" s="958">
        <f>0</f>
        <v>0</v>
      </c>
      <c r="K29" s="958">
        <f>0</f>
        <v>0</v>
      </c>
      <c r="L29" s="958">
        <f>0</f>
        <v>0</v>
      </c>
      <c r="M29" s="958">
        <f>0</f>
        <v>0</v>
      </c>
      <c r="N29" s="958">
        <f>0</f>
        <v>0</v>
      </c>
      <c r="O29" s="958">
        <f>0</f>
        <v>0</v>
      </c>
      <c r="P29" s="958">
        <f>0</f>
        <v>0</v>
      </c>
      <c r="Q29" s="958">
        <f>0</f>
        <v>0</v>
      </c>
      <c r="R29" s="958">
        <f>0</f>
        <v>0</v>
      </c>
      <c r="S29" s="958">
        <f>0</f>
        <v>0</v>
      </c>
      <c r="T29" s="958">
        <f>0</f>
        <v>0</v>
      </c>
      <c r="U29" s="958">
        <f>0</f>
        <v>0</v>
      </c>
      <c r="V29" s="958">
        <f>0</f>
        <v>0</v>
      </c>
      <c r="W29" s="643" t="s">
        <v>242</v>
      </c>
      <c r="X29" s="1458" t="s">
        <v>945</v>
      </c>
    </row>
    <row r="30" spans="1:24" s="741" customFormat="1" ht="13.5" thickBot="1">
      <c r="A30" s="1468"/>
      <c r="B30" s="1469"/>
      <c r="C30" s="643" t="s">
        <v>243</v>
      </c>
      <c r="D30" s="956">
        <f t="shared" si="0"/>
        <v>12</v>
      </c>
      <c r="E30" s="957">
        <f>0</f>
        <v>0</v>
      </c>
      <c r="F30" s="958">
        <f>0</f>
        <v>0</v>
      </c>
      <c r="G30" s="958">
        <v>2</v>
      </c>
      <c r="H30" s="958">
        <f>0</f>
        <v>0</v>
      </c>
      <c r="I30" s="958">
        <v>4</v>
      </c>
      <c r="J30" s="958">
        <v>2</v>
      </c>
      <c r="K30" s="958">
        <f>0</f>
        <v>0</v>
      </c>
      <c r="L30" s="958">
        <v>2</v>
      </c>
      <c r="M30" s="958">
        <v>1</v>
      </c>
      <c r="N30" s="958">
        <v>1</v>
      </c>
      <c r="O30" s="958">
        <f>0</f>
        <v>0</v>
      </c>
      <c r="P30" s="958">
        <f>0</f>
        <v>0</v>
      </c>
      <c r="Q30" s="958">
        <f>0</f>
        <v>0</v>
      </c>
      <c r="R30" s="958">
        <f>0</f>
        <v>0</v>
      </c>
      <c r="S30" s="958">
        <f>0</f>
        <v>0</v>
      </c>
      <c r="T30" s="958">
        <f>0</f>
        <v>0</v>
      </c>
      <c r="U30" s="958">
        <f>0</f>
        <v>0</v>
      </c>
      <c r="V30" s="958">
        <f>0</f>
        <v>0</v>
      </c>
      <c r="W30" s="643" t="s">
        <v>719</v>
      </c>
      <c r="X30" s="1458"/>
    </row>
    <row r="31" spans="1:24" s="740" customFormat="1" ht="13.5" thickBot="1">
      <c r="A31" s="1463" t="s">
        <v>784</v>
      </c>
      <c r="B31" s="1465" t="s">
        <v>785</v>
      </c>
      <c r="C31" s="644" t="s">
        <v>241</v>
      </c>
      <c r="D31" s="953">
        <f t="shared" si="0"/>
        <v>0</v>
      </c>
      <c r="E31" s="959">
        <f>0</f>
        <v>0</v>
      </c>
      <c r="F31" s="960">
        <f>0</f>
        <v>0</v>
      </c>
      <c r="G31" s="960">
        <f>0</f>
        <v>0</v>
      </c>
      <c r="H31" s="960">
        <f>0</f>
        <v>0</v>
      </c>
      <c r="I31" s="960">
        <f>0</f>
        <v>0</v>
      </c>
      <c r="J31" s="960">
        <f>0</f>
        <v>0</v>
      </c>
      <c r="K31" s="960">
        <f>0</f>
        <v>0</v>
      </c>
      <c r="L31" s="960">
        <f>0</f>
        <v>0</v>
      </c>
      <c r="M31" s="960">
        <f>0</f>
        <v>0</v>
      </c>
      <c r="N31" s="960">
        <f>0</f>
        <v>0</v>
      </c>
      <c r="O31" s="960">
        <f>0</f>
        <v>0</v>
      </c>
      <c r="P31" s="960">
        <f>0</f>
        <v>0</v>
      </c>
      <c r="Q31" s="960">
        <f>0</f>
        <v>0</v>
      </c>
      <c r="R31" s="960">
        <f>0</f>
        <v>0</v>
      </c>
      <c r="S31" s="960">
        <f>0</f>
        <v>0</v>
      </c>
      <c r="T31" s="960">
        <f>0</f>
        <v>0</v>
      </c>
      <c r="U31" s="960">
        <f>0</f>
        <v>0</v>
      </c>
      <c r="V31" s="960">
        <f>0</f>
        <v>0</v>
      </c>
      <c r="W31" s="644" t="s">
        <v>242</v>
      </c>
      <c r="X31" s="1461" t="s">
        <v>948</v>
      </c>
    </row>
    <row r="32" spans="1:24" s="740" customFormat="1" ht="13.5" thickBot="1">
      <c r="A32" s="1462"/>
      <c r="B32" s="1464"/>
      <c r="C32" s="644" t="s">
        <v>243</v>
      </c>
      <c r="D32" s="953">
        <f t="shared" si="0"/>
        <v>4</v>
      </c>
      <c r="E32" s="959">
        <f>0</f>
        <v>0</v>
      </c>
      <c r="F32" s="960">
        <f>0</f>
        <v>0</v>
      </c>
      <c r="G32" s="960">
        <f>0</f>
        <v>0</v>
      </c>
      <c r="H32" s="960">
        <f>0</f>
        <v>0</v>
      </c>
      <c r="I32" s="960">
        <f>0</f>
        <v>0</v>
      </c>
      <c r="J32" s="960">
        <v>2</v>
      </c>
      <c r="K32" s="960">
        <f>0</f>
        <v>0</v>
      </c>
      <c r="L32" s="960">
        <v>1</v>
      </c>
      <c r="M32" s="960">
        <v>1</v>
      </c>
      <c r="N32" s="960">
        <f>0</f>
        <v>0</v>
      </c>
      <c r="O32" s="960">
        <f>0</f>
        <v>0</v>
      </c>
      <c r="P32" s="960">
        <f>0</f>
        <v>0</v>
      </c>
      <c r="Q32" s="960">
        <f>0</f>
        <v>0</v>
      </c>
      <c r="R32" s="960">
        <f>0</f>
        <v>0</v>
      </c>
      <c r="S32" s="960">
        <f>0</f>
        <v>0</v>
      </c>
      <c r="T32" s="960">
        <f>0</f>
        <v>0</v>
      </c>
      <c r="U32" s="960">
        <f>0</f>
        <v>0</v>
      </c>
      <c r="V32" s="960">
        <f>0</f>
        <v>0</v>
      </c>
      <c r="W32" s="644" t="s">
        <v>719</v>
      </c>
      <c r="X32" s="1461"/>
    </row>
    <row r="33" spans="1:24" s="741" customFormat="1" ht="13.5" thickBot="1">
      <c r="A33" s="1477" t="s">
        <v>786</v>
      </c>
      <c r="B33" s="1478" t="s">
        <v>787</v>
      </c>
      <c r="C33" s="643" t="s">
        <v>241</v>
      </c>
      <c r="D33" s="956">
        <f t="shared" si="0"/>
        <v>2</v>
      </c>
      <c r="E33" s="957">
        <f>0</f>
        <v>0</v>
      </c>
      <c r="F33" s="958">
        <v>2</v>
      </c>
      <c r="G33" s="958">
        <f>0</f>
        <v>0</v>
      </c>
      <c r="H33" s="958">
        <f>0</f>
        <v>0</v>
      </c>
      <c r="I33" s="958">
        <f>0</f>
        <v>0</v>
      </c>
      <c r="J33" s="958">
        <f>0</f>
        <v>0</v>
      </c>
      <c r="K33" s="958">
        <f>0</f>
        <v>0</v>
      </c>
      <c r="L33" s="958">
        <f>0</f>
        <v>0</v>
      </c>
      <c r="M33" s="958">
        <f>0</f>
        <v>0</v>
      </c>
      <c r="N33" s="958">
        <f>0</f>
        <v>0</v>
      </c>
      <c r="O33" s="958">
        <f>0</f>
        <v>0</v>
      </c>
      <c r="P33" s="958">
        <f>0</f>
        <v>0</v>
      </c>
      <c r="Q33" s="958">
        <f>0</f>
        <v>0</v>
      </c>
      <c r="R33" s="958">
        <f>0</f>
        <v>0</v>
      </c>
      <c r="S33" s="958">
        <f>0</f>
        <v>0</v>
      </c>
      <c r="T33" s="958">
        <f>0</f>
        <v>0</v>
      </c>
      <c r="U33" s="958">
        <f>0</f>
        <v>0</v>
      </c>
      <c r="V33" s="958">
        <f>0</f>
        <v>0</v>
      </c>
      <c r="W33" s="643" t="s">
        <v>242</v>
      </c>
      <c r="X33" s="1458" t="s">
        <v>949</v>
      </c>
    </row>
    <row r="34" spans="1:24" s="741" customFormat="1" ht="13.5" thickBot="1">
      <c r="A34" s="1468"/>
      <c r="B34" s="1469"/>
      <c r="C34" s="643" t="s">
        <v>243</v>
      </c>
      <c r="D34" s="956">
        <f t="shared" si="0"/>
        <v>0</v>
      </c>
      <c r="E34" s="957">
        <f>0</f>
        <v>0</v>
      </c>
      <c r="F34" s="958">
        <f>0</f>
        <v>0</v>
      </c>
      <c r="G34" s="958">
        <f>0</f>
        <v>0</v>
      </c>
      <c r="H34" s="958">
        <f>0</f>
        <v>0</v>
      </c>
      <c r="I34" s="958">
        <f>0</f>
        <v>0</v>
      </c>
      <c r="J34" s="958">
        <f>0</f>
        <v>0</v>
      </c>
      <c r="K34" s="958">
        <f>0</f>
        <v>0</v>
      </c>
      <c r="L34" s="958">
        <f>0</f>
        <v>0</v>
      </c>
      <c r="M34" s="958">
        <f>0</f>
        <v>0</v>
      </c>
      <c r="N34" s="958">
        <f>0</f>
        <v>0</v>
      </c>
      <c r="O34" s="958">
        <f>0</f>
        <v>0</v>
      </c>
      <c r="P34" s="958">
        <f>0</f>
        <v>0</v>
      </c>
      <c r="Q34" s="958">
        <f>0</f>
        <v>0</v>
      </c>
      <c r="R34" s="958">
        <f>0</f>
        <v>0</v>
      </c>
      <c r="S34" s="958">
        <f>0</f>
        <v>0</v>
      </c>
      <c r="T34" s="958">
        <f>0</f>
        <v>0</v>
      </c>
      <c r="U34" s="958">
        <f>0</f>
        <v>0</v>
      </c>
      <c r="V34" s="958">
        <f>0</f>
        <v>0</v>
      </c>
      <c r="W34" s="643" t="s">
        <v>719</v>
      </c>
      <c r="X34" s="1458"/>
    </row>
    <row r="35" spans="1:24" s="740" customFormat="1" ht="13.5" thickBot="1">
      <c r="A35" s="1463" t="s">
        <v>788</v>
      </c>
      <c r="B35" s="1465" t="s">
        <v>789</v>
      </c>
      <c r="C35" s="644" t="s">
        <v>241</v>
      </c>
      <c r="D35" s="953">
        <f t="shared" si="0"/>
        <v>0</v>
      </c>
      <c r="E35" s="959">
        <f>0</f>
        <v>0</v>
      </c>
      <c r="F35" s="960">
        <f>0</f>
        <v>0</v>
      </c>
      <c r="G35" s="960">
        <f>0</f>
        <v>0</v>
      </c>
      <c r="H35" s="960">
        <f>0</f>
        <v>0</v>
      </c>
      <c r="I35" s="960">
        <f>0</f>
        <v>0</v>
      </c>
      <c r="J35" s="960">
        <f>0</f>
        <v>0</v>
      </c>
      <c r="K35" s="960">
        <f>0</f>
        <v>0</v>
      </c>
      <c r="L35" s="960">
        <f>0</f>
        <v>0</v>
      </c>
      <c r="M35" s="960">
        <f>0</f>
        <v>0</v>
      </c>
      <c r="N35" s="960">
        <f>0</f>
        <v>0</v>
      </c>
      <c r="O35" s="960">
        <f>0</f>
        <v>0</v>
      </c>
      <c r="P35" s="960">
        <f>0</f>
        <v>0</v>
      </c>
      <c r="Q35" s="960">
        <f>0</f>
        <v>0</v>
      </c>
      <c r="R35" s="960">
        <f>0</f>
        <v>0</v>
      </c>
      <c r="S35" s="960">
        <f>0</f>
        <v>0</v>
      </c>
      <c r="T35" s="960">
        <f>0</f>
        <v>0</v>
      </c>
      <c r="U35" s="960">
        <f>0</f>
        <v>0</v>
      </c>
      <c r="V35" s="960">
        <f>0</f>
        <v>0</v>
      </c>
      <c r="W35" s="644" t="s">
        <v>242</v>
      </c>
      <c r="X35" s="1461" t="s">
        <v>950</v>
      </c>
    </row>
    <row r="36" spans="1:24" s="740" customFormat="1" ht="13.5" thickBot="1">
      <c r="A36" s="1462"/>
      <c r="B36" s="1464"/>
      <c r="C36" s="644" t="s">
        <v>243</v>
      </c>
      <c r="D36" s="953">
        <f t="shared" si="0"/>
        <v>1</v>
      </c>
      <c r="E36" s="959">
        <f>0</f>
        <v>0</v>
      </c>
      <c r="F36" s="960">
        <f>0</f>
        <v>0</v>
      </c>
      <c r="G36" s="960">
        <f>0</f>
        <v>0</v>
      </c>
      <c r="H36" s="960">
        <v>1</v>
      </c>
      <c r="I36" s="960">
        <f>0</f>
        <v>0</v>
      </c>
      <c r="J36" s="960">
        <f>0</f>
        <v>0</v>
      </c>
      <c r="K36" s="960">
        <f>0</f>
        <v>0</v>
      </c>
      <c r="L36" s="960">
        <f>0</f>
        <v>0</v>
      </c>
      <c r="M36" s="960">
        <f>0</f>
        <v>0</v>
      </c>
      <c r="N36" s="960">
        <f>0</f>
        <v>0</v>
      </c>
      <c r="O36" s="960">
        <f>0</f>
        <v>0</v>
      </c>
      <c r="P36" s="960">
        <f>0</f>
        <v>0</v>
      </c>
      <c r="Q36" s="960">
        <f>0</f>
        <v>0</v>
      </c>
      <c r="R36" s="960">
        <f>0</f>
        <v>0</v>
      </c>
      <c r="S36" s="960">
        <f>0</f>
        <v>0</v>
      </c>
      <c r="T36" s="960">
        <f>0</f>
        <v>0</v>
      </c>
      <c r="U36" s="960">
        <f>0</f>
        <v>0</v>
      </c>
      <c r="V36" s="960">
        <f>0</f>
        <v>0</v>
      </c>
      <c r="W36" s="644" t="s">
        <v>719</v>
      </c>
      <c r="X36" s="1461"/>
    </row>
    <row r="37" spans="1:24" s="741" customFormat="1" ht="13.5" thickBot="1">
      <c r="A37" s="1477" t="s">
        <v>790</v>
      </c>
      <c r="B37" s="1478" t="s">
        <v>791</v>
      </c>
      <c r="C37" s="643" t="s">
        <v>241</v>
      </c>
      <c r="D37" s="956">
        <f t="shared" si="0"/>
        <v>4</v>
      </c>
      <c r="E37" s="957">
        <v>1</v>
      </c>
      <c r="F37" s="958">
        <f>0</f>
        <v>0</v>
      </c>
      <c r="G37" s="958">
        <f>0</f>
        <v>0</v>
      </c>
      <c r="H37" s="958">
        <v>1</v>
      </c>
      <c r="I37" s="958">
        <f>0</f>
        <v>0</v>
      </c>
      <c r="J37" s="958">
        <f>0</f>
        <v>0</v>
      </c>
      <c r="K37" s="958">
        <v>1</v>
      </c>
      <c r="L37" s="958">
        <f>0</f>
        <v>0</v>
      </c>
      <c r="M37" s="958">
        <f>0</f>
        <v>0</v>
      </c>
      <c r="N37" s="958">
        <f>0</f>
        <v>0</v>
      </c>
      <c r="O37" s="958">
        <f>0</f>
        <v>0</v>
      </c>
      <c r="P37" s="958">
        <f>0</f>
        <v>0</v>
      </c>
      <c r="Q37" s="958">
        <v>1</v>
      </c>
      <c r="R37" s="958">
        <f>0</f>
        <v>0</v>
      </c>
      <c r="S37" s="958">
        <f>0</f>
        <v>0</v>
      </c>
      <c r="T37" s="958">
        <f>0</f>
        <v>0</v>
      </c>
      <c r="U37" s="958">
        <f>0</f>
        <v>0</v>
      </c>
      <c r="V37" s="958">
        <f>0</f>
        <v>0</v>
      </c>
      <c r="W37" s="643" t="s">
        <v>242</v>
      </c>
      <c r="X37" s="1458" t="s">
        <v>951</v>
      </c>
    </row>
    <row r="38" spans="1:24" s="741" customFormat="1" ht="13.5" thickBot="1">
      <c r="A38" s="1468"/>
      <c r="B38" s="1469"/>
      <c r="C38" s="643" t="s">
        <v>243</v>
      </c>
      <c r="D38" s="956">
        <f t="shared" si="0"/>
        <v>8</v>
      </c>
      <c r="E38" s="957">
        <f>0</f>
        <v>0</v>
      </c>
      <c r="F38" s="958">
        <f>0</f>
        <v>0</v>
      </c>
      <c r="G38" s="958">
        <v>1</v>
      </c>
      <c r="H38" s="958">
        <v>2</v>
      </c>
      <c r="I38" s="958">
        <f>0</f>
        <v>0</v>
      </c>
      <c r="J38" s="958">
        <f>0</f>
        <v>0</v>
      </c>
      <c r="K38" s="958">
        <v>2</v>
      </c>
      <c r="L38" s="958">
        <v>1</v>
      </c>
      <c r="M38" s="958">
        <f>0</f>
        <v>0</v>
      </c>
      <c r="N38" s="958">
        <f>0</f>
        <v>0</v>
      </c>
      <c r="O38" s="958">
        <v>1</v>
      </c>
      <c r="P38" s="958">
        <v>1</v>
      </c>
      <c r="Q38" s="958">
        <f>0</f>
        <v>0</v>
      </c>
      <c r="R38" s="958">
        <f>0</f>
        <v>0</v>
      </c>
      <c r="S38" s="958">
        <f>0</f>
        <v>0</v>
      </c>
      <c r="T38" s="958">
        <f>0</f>
        <v>0</v>
      </c>
      <c r="U38" s="958">
        <f>0</f>
        <v>0</v>
      </c>
      <c r="V38" s="958">
        <f>0</f>
        <v>0</v>
      </c>
      <c r="W38" s="643" t="s">
        <v>719</v>
      </c>
      <c r="X38" s="1458"/>
    </row>
    <row r="39" spans="1:24" s="740" customFormat="1" ht="13.5" thickBot="1">
      <c r="A39" s="1463" t="s">
        <v>792</v>
      </c>
      <c r="B39" s="1465" t="s">
        <v>793</v>
      </c>
      <c r="C39" s="644" t="s">
        <v>241</v>
      </c>
      <c r="D39" s="953">
        <f t="shared" ref="D39:D70" si="1">SUM(E39:V39)</f>
        <v>2</v>
      </c>
      <c r="E39" s="959">
        <f>0</f>
        <v>0</v>
      </c>
      <c r="F39" s="960">
        <f>0</f>
        <v>0</v>
      </c>
      <c r="G39" s="960">
        <f>0</f>
        <v>0</v>
      </c>
      <c r="H39" s="960">
        <v>1</v>
      </c>
      <c r="I39" s="960">
        <f>0</f>
        <v>0</v>
      </c>
      <c r="J39" s="960">
        <f>0</f>
        <v>0</v>
      </c>
      <c r="K39" s="960">
        <f>0</f>
        <v>0</v>
      </c>
      <c r="L39" s="960">
        <f>0</f>
        <v>0</v>
      </c>
      <c r="M39" s="960">
        <f>0</f>
        <v>0</v>
      </c>
      <c r="N39" s="960">
        <f>0</f>
        <v>0</v>
      </c>
      <c r="O39" s="960">
        <v>1</v>
      </c>
      <c r="P39" s="960">
        <f>0</f>
        <v>0</v>
      </c>
      <c r="Q39" s="960">
        <f>0</f>
        <v>0</v>
      </c>
      <c r="R39" s="960">
        <f>0</f>
        <v>0</v>
      </c>
      <c r="S39" s="960">
        <f>0</f>
        <v>0</v>
      </c>
      <c r="T39" s="960">
        <f>0</f>
        <v>0</v>
      </c>
      <c r="U39" s="960">
        <f>0</f>
        <v>0</v>
      </c>
      <c r="V39" s="960">
        <f>0</f>
        <v>0</v>
      </c>
      <c r="W39" s="644" t="s">
        <v>242</v>
      </c>
      <c r="X39" s="1461" t="s">
        <v>974</v>
      </c>
    </row>
    <row r="40" spans="1:24" s="740" customFormat="1" ht="13.5" thickBot="1">
      <c r="A40" s="1462"/>
      <c r="B40" s="1464"/>
      <c r="C40" s="644" t="s">
        <v>243</v>
      </c>
      <c r="D40" s="953">
        <f t="shared" si="1"/>
        <v>0</v>
      </c>
      <c r="E40" s="959">
        <f>0</f>
        <v>0</v>
      </c>
      <c r="F40" s="960">
        <f>0</f>
        <v>0</v>
      </c>
      <c r="G40" s="960">
        <f>0</f>
        <v>0</v>
      </c>
      <c r="H40" s="960">
        <f>0</f>
        <v>0</v>
      </c>
      <c r="I40" s="960">
        <f>0</f>
        <v>0</v>
      </c>
      <c r="J40" s="960">
        <f>0</f>
        <v>0</v>
      </c>
      <c r="K40" s="960">
        <f>0</f>
        <v>0</v>
      </c>
      <c r="L40" s="960">
        <f>0</f>
        <v>0</v>
      </c>
      <c r="M40" s="960">
        <f>0</f>
        <v>0</v>
      </c>
      <c r="N40" s="960">
        <f>0</f>
        <v>0</v>
      </c>
      <c r="O40" s="960">
        <f>0</f>
        <v>0</v>
      </c>
      <c r="P40" s="960">
        <f>0</f>
        <v>0</v>
      </c>
      <c r="Q40" s="960">
        <f>0</f>
        <v>0</v>
      </c>
      <c r="R40" s="960">
        <f>0</f>
        <v>0</v>
      </c>
      <c r="S40" s="960">
        <f>0</f>
        <v>0</v>
      </c>
      <c r="T40" s="960">
        <f>0</f>
        <v>0</v>
      </c>
      <c r="U40" s="960">
        <f>0</f>
        <v>0</v>
      </c>
      <c r="V40" s="960">
        <f>0</f>
        <v>0</v>
      </c>
      <c r="W40" s="644" t="s">
        <v>719</v>
      </c>
      <c r="X40" s="1461"/>
    </row>
    <row r="41" spans="1:24" s="741" customFormat="1" ht="13.5" thickBot="1">
      <c r="A41" s="1477" t="s">
        <v>1271</v>
      </c>
      <c r="B41" s="1478" t="s">
        <v>1272</v>
      </c>
      <c r="C41" s="643" t="s">
        <v>241</v>
      </c>
      <c r="D41" s="956">
        <f t="shared" si="1"/>
        <v>1</v>
      </c>
      <c r="E41" s="957">
        <f>0</f>
        <v>0</v>
      </c>
      <c r="F41" s="958">
        <v>1</v>
      </c>
      <c r="G41" s="958">
        <f>0</f>
        <v>0</v>
      </c>
      <c r="H41" s="958">
        <f>0</f>
        <v>0</v>
      </c>
      <c r="I41" s="958">
        <f>0</f>
        <v>0</v>
      </c>
      <c r="J41" s="958">
        <f>0</f>
        <v>0</v>
      </c>
      <c r="K41" s="958">
        <f>0</f>
        <v>0</v>
      </c>
      <c r="L41" s="958">
        <f>0</f>
        <v>0</v>
      </c>
      <c r="M41" s="958">
        <f>0</f>
        <v>0</v>
      </c>
      <c r="N41" s="958">
        <f>0</f>
        <v>0</v>
      </c>
      <c r="O41" s="958">
        <f>0</f>
        <v>0</v>
      </c>
      <c r="P41" s="958">
        <f>0</f>
        <v>0</v>
      </c>
      <c r="Q41" s="958">
        <f>0</f>
        <v>0</v>
      </c>
      <c r="R41" s="958">
        <f>0</f>
        <v>0</v>
      </c>
      <c r="S41" s="958">
        <f>0</f>
        <v>0</v>
      </c>
      <c r="T41" s="958">
        <f>0</f>
        <v>0</v>
      </c>
      <c r="U41" s="958">
        <f>0</f>
        <v>0</v>
      </c>
      <c r="V41" s="958">
        <f>0</f>
        <v>0</v>
      </c>
      <c r="W41" s="643" t="s">
        <v>242</v>
      </c>
      <c r="X41" s="1458" t="s">
        <v>1265</v>
      </c>
    </row>
    <row r="42" spans="1:24" s="741" customFormat="1" ht="13.5" thickBot="1">
      <c r="A42" s="1468"/>
      <c r="B42" s="1469"/>
      <c r="C42" s="643" t="s">
        <v>243</v>
      </c>
      <c r="D42" s="956">
        <f t="shared" si="1"/>
        <v>0</v>
      </c>
      <c r="E42" s="957">
        <f>0</f>
        <v>0</v>
      </c>
      <c r="F42" s="958">
        <f>0</f>
        <v>0</v>
      </c>
      <c r="G42" s="958">
        <f>0</f>
        <v>0</v>
      </c>
      <c r="H42" s="958">
        <f>0</f>
        <v>0</v>
      </c>
      <c r="I42" s="958">
        <f>0</f>
        <v>0</v>
      </c>
      <c r="J42" s="958">
        <f>0</f>
        <v>0</v>
      </c>
      <c r="K42" s="958">
        <f>0</f>
        <v>0</v>
      </c>
      <c r="L42" s="958">
        <f>0</f>
        <v>0</v>
      </c>
      <c r="M42" s="958">
        <f>0</f>
        <v>0</v>
      </c>
      <c r="N42" s="958">
        <f>0</f>
        <v>0</v>
      </c>
      <c r="O42" s="958">
        <f>0</f>
        <v>0</v>
      </c>
      <c r="P42" s="958">
        <f>0</f>
        <v>0</v>
      </c>
      <c r="Q42" s="958">
        <f>0</f>
        <v>0</v>
      </c>
      <c r="R42" s="958">
        <f>0</f>
        <v>0</v>
      </c>
      <c r="S42" s="958">
        <f>0</f>
        <v>0</v>
      </c>
      <c r="T42" s="958">
        <f>0</f>
        <v>0</v>
      </c>
      <c r="U42" s="958">
        <f>0</f>
        <v>0</v>
      </c>
      <c r="V42" s="958">
        <f>0</f>
        <v>0</v>
      </c>
      <c r="W42" s="643" t="s">
        <v>719</v>
      </c>
      <c r="X42" s="1458"/>
    </row>
    <row r="43" spans="1:24" s="740" customFormat="1" ht="13.5" thickBot="1">
      <c r="A43" s="1459" t="s">
        <v>794</v>
      </c>
      <c r="B43" s="1460" t="s">
        <v>795</v>
      </c>
      <c r="C43" s="644" t="s">
        <v>241</v>
      </c>
      <c r="D43" s="953">
        <f t="shared" si="1"/>
        <v>2</v>
      </c>
      <c r="E43" s="959">
        <f>0</f>
        <v>0</v>
      </c>
      <c r="F43" s="960">
        <f>0</f>
        <v>0</v>
      </c>
      <c r="G43" s="960">
        <v>2</v>
      </c>
      <c r="H43" s="960">
        <f>0</f>
        <v>0</v>
      </c>
      <c r="I43" s="960">
        <f>0</f>
        <v>0</v>
      </c>
      <c r="J43" s="960">
        <f>0</f>
        <v>0</v>
      </c>
      <c r="K43" s="960">
        <f>0</f>
        <v>0</v>
      </c>
      <c r="L43" s="960">
        <f>0</f>
        <v>0</v>
      </c>
      <c r="M43" s="960">
        <f>0</f>
        <v>0</v>
      </c>
      <c r="N43" s="960">
        <f>0</f>
        <v>0</v>
      </c>
      <c r="O43" s="960">
        <f>0</f>
        <v>0</v>
      </c>
      <c r="P43" s="960">
        <f>0</f>
        <v>0</v>
      </c>
      <c r="Q43" s="960">
        <f>0</f>
        <v>0</v>
      </c>
      <c r="R43" s="960">
        <f>0</f>
        <v>0</v>
      </c>
      <c r="S43" s="960">
        <f>0</f>
        <v>0</v>
      </c>
      <c r="T43" s="960">
        <f>0</f>
        <v>0</v>
      </c>
      <c r="U43" s="960">
        <f>0</f>
        <v>0</v>
      </c>
      <c r="V43" s="960">
        <f>0</f>
        <v>0</v>
      </c>
      <c r="W43" s="644" t="s">
        <v>242</v>
      </c>
      <c r="X43" s="1461" t="s">
        <v>952</v>
      </c>
    </row>
    <row r="44" spans="1:24" s="740" customFormat="1" ht="13.5" thickBot="1">
      <c r="A44" s="1459"/>
      <c r="B44" s="1460"/>
      <c r="C44" s="644" t="s">
        <v>243</v>
      </c>
      <c r="D44" s="953">
        <f t="shared" si="1"/>
        <v>1</v>
      </c>
      <c r="E44" s="959">
        <f>0</f>
        <v>0</v>
      </c>
      <c r="F44" s="960">
        <f>0</f>
        <v>0</v>
      </c>
      <c r="G44" s="960">
        <f>0</f>
        <v>0</v>
      </c>
      <c r="H44" s="960">
        <f>0</f>
        <v>0</v>
      </c>
      <c r="I44" s="960">
        <f>0</f>
        <v>0</v>
      </c>
      <c r="J44" s="960">
        <f>0</f>
        <v>0</v>
      </c>
      <c r="K44" s="960">
        <f>0</f>
        <v>0</v>
      </c>
      <c r="L44" s="960">
        <f>0</f>
        <v>0</v>
      </c>
      <c r="M44" s="960">
        <f>0</f>
        <v>0</v>
      </c>
      <c r="N44" s="960">
        <f>0</f>
        <v>0</v>
      </c>
      <c r="O44" s="960">
        <f>0</f>
        <v>0</v>
      </c>
      <c r="P44" s="960">
        <f>0</f>
        <v>0</v>
      </c>
      <c r="Q44" s="960">
        <f>0</f>
        <v>0</v>
      </c>
      <c r="R44" s="960">
        <f>0</f>
        <v>0</v>
      </c>
      <c r="S44" s="960">
        <f>0</f>
        <v>0</v>
      </c>
      <c r="T44" s="960">
        <f>0</f>
        <v>0</v>
      </c>
      <c r="U44" s="960">
        <f>0</f>
        <v>0</v>
      </c>
      <c r="V44" s="960">
        <v>1</v>
      </c>
      <c r="W44" s="644"/>
      <c r="X44" s="1461"/>
    </row>
    <row r="45" spans="1:24" s="741" customFormat="1" ht="24.75" customHeight="1" thickBot="1">
      <c r="A45" s="1456" t="s">
        <v>796</v>
      </c>
      <c r="B45" s="1457" t="s">
        <v>797</v>
      </c>
      <c r="C45" s="643" t="s">
        <v>241</v>
      </c>
      <c r="D45" s="956">
        <f t="shared" si="1"/>
        <v>7</v>
      </c>
      <c r="E45" s="957">
        <f>0</f>
        <v>0</v>
      </c>
      <c r="F45" s="958">
        <v>1</v>
      </c>
      <c r="G45" s="958">
        <v>2</v>
      </c>
      <c r="H45" s="958">
        <v>1</v>
      </c>
      <c r="I45" s="958">
        <f>0</f>
        <v>0</v>
      </c>
      <c r="J45" s="958">
        <f>0</f>
        <v>0</v>
      </c>
      <c r="K45" s="958">
        <f>0</f>
        <v>0</v>
      </c>
      <c r="L45" s="958">
        <f>0</f>
        <v>0</v>
      </c>
      <c r="M45" s="958">
        <f>0</f>
        <v>0</v>
      </c>
      <c r="N45" s="958">
        <f>0</f>
        <v>0</v>
      </c>
      <c r="O45" s="958">
        <f>0</f>
        <v>0</v>
      </c>
      <c r="P45" s="958">
        <v>2</v>
      </c>
      <c r="Q45" s="958">
        <f>0</f>
        <v>0</v>
      </c>
      <c r="R45" s="958">
        <f>0</f>
        <v>0</v>
      </c>
      <c r="S45" s="958">
        <f>0</f>
        <v>0</v>
      </c>
      <c r="T45" s="958">
        <f>0</f>
        <v>0</v>
      </c>
      <c r="U45" s="958">
        <v>1</v>
      </c>
      <c r="V45" s="958">
        <f>0</f>
        <v>0</v>
      </c>
      <c r="W45" s="643" t="s">
        <v>242</v>
      </c>
      <c r="X45" s="1458" t="s">
        <v>953</v>
      </c>
    </row>
    <row r="46" spans="1:24" s="741" customFormat="1" ht="24.75" customHeight="1" thickBot="1">
      <c r="A46" s="1456"/>
      <c r="B46" s="1457"/>
      <c r="C46" s="643" t="s">
        <v>243</v>
      </c>
      <c r="D46" s="956">
        <f t="shared" si="1"/>
        <v>7</v>
      </c>
      <c r="E46" s="957">
        <f>0</f>
        <v>0</v>
      </c>
      <c r="F46" s="958">
        <v>1</v>
      </c>
      <c r="G46" s="958">
        <v>1</v>
      </c>
      <c r="H46" s="958">
        <v>3</v>
      </c>
      <c r="I46" s="958">
        <f>0</f>
        <v>0</v>
      </c>
      <c r="J46" s="958">
        <f>0</f>
        <v>0</v>
      </c>
      <c r="K46" s="958">
        <f>0</f>
        <v>0</v>
      </c>
      <c r="L46" s="958">
        <v>1</v>
      </c>
      <c r="M46" s="958">
        <f>0</f>
        <v>0</v>
      </c>
      <c r="N46" s="958">
        <f>0</f>
        <v>0</v>
      </c>
      <c r="O46" s="958">
        <f>0</f>
        <v>0</v>
      </c>
      <c r="P46" s="958">
        <f>0</f>
        <v>0</v>
      </c>
      <c r="Q46" s="958">
        <f>0</f>
        <v>0</v>
      </c>
      <c r="R46" s="958">
        <f>0</f>
        <v>0</v>
      </c>
      <c r="S46" s="958">
        <v>1</v>
      </c>
      <c r="T46" s="958">
        <f>0</f>
        <v>0</v>
      </c>
      <c r="U46" s="958">
        <f>0</f>
        <v>0</v>
      </c>
      <c r="V46" s="958">
        <f>0</f>
        <v>0</v>
      </c>
      <c r="W46" s="643" t="s">
        <v>719</v>
      </c>
      <c r="X46" s="1458"/>
    </row>
    <row r="47" spans="1:24" s="740" customFormat="1" ht="13.5" thickBot="1">
      <c r="A47" s="1459" t="s">
        <v>798</v>
      </c>
      <c r="B47" s="1460" t="s">
        <v>799</v>
      </c>
      <c r="C47" s="644" t="s">
        <v>241</v>
      </c>
      <c r="D47" s="953">
        <f t="shared" si="1"/>
        <v>1</v>
      </c>
      <c r="E47" s="959">
        <f>0</f>
        <v>0</v>
      </c>
      <c r="F47" s="960">
        <f>0</f>
        <v>0</v>
      </c>
      <c r="G47" s="960">
        <f>0</f>
        <v>0</v>
      </c>
      <c r="H47" s="960">
        <f>0</f>
        <v>0</v>
      </c>
      <c r="I47" s="960">
        <f>0</f>
        <v>0</v>
      </c>
      <c r="J47" s="960">
        <f>0</f>
        <v>0</v>
      </c>
      <c r="K47" s="960">
        <v>1</v>
      </c>
      <c r="L47" s="960">
        <f>0</f>
        <v>0</v>
      </c>
      <c r="M47" s="960">
        <f>0</f>
        <v>0</v>
      </c>
      <c r="N47" s="960">
        <f>0</f>
        <v>0</v>
      </c>
      <c r="O47" s="960">
        <f>0</f>
        <v>0</v>
      </c>
      <c r="P47" s="960">
        <f>0</f>
        <v>0</v>
      </c>
      <c r="Q47" s="960">
        <f>0</f>
        <v>0</v>
      </c>
      <c r="R47" s="960">
        <f>0</f>
        <v>0</v>
      </c>
      <c r="S47" s="960">
        <f>0</f>
        <v>0</v>
      </c>
      <c r="T47" s="960">
        <f>0</f>
        <v>0</v>
      </c>
      <c r="U47" s="960">
        <f>0</f>
        <v>0</v>
      </c>
      <c r="V47" s="960">
        <f>0</f>
        <v>0</v>
      </c>
      <c r="W47" s="644" t="s">
        <v>242</v>
      </c>
      <c r="X47" s="1461" t="s">
        <v>954</v>
      </c>
    </row>
    <row r="48" spans="1:24" s="740" customFormat="1" ht="13.5" thickBot="1">
      <c r="A48" s="1459"/>
      <c r="B48" s="1460"/>
      <c r="C48" s="644" t="s">
        <v>243</v>
      </c>
      <c r="D48" s="953">
        <f t="shared" si="1"/>
        <v>0</v>
      </c>
      <c r="E48" s="959">
        <f>0</f>
        <v>0</v>
      </c>
      <c r="F48" s="960">
        <f>0</f>
        <v>0</v>
      </c>
      <c r="G48" s="960">
        <f>0</f>
        <v>0</v>
      </c>
      <c r="H48" s="960">
        <f>0</f>
        <v>0</v>
      </c>
      <c r="I48" s="960">
        <f>0</f>
        <v>0</v>
      </c>
      <c r="J48" s="960">
        <f>0</f>
        <v>0</v>
      </c>
      <c r="K48" s="960">
        <f>0</f>
        <v>0</v>
      </c>
      <c r="L48" s="960">
        <f>0</f>
        <v>0</v>
      </c>
      <c r="M48" s="960">
        <f>0</f>
        <v>0</v>
      </c>
      <c r="N48" s="960">
        <f>0</f>
        <v>0</v>
      </c>
      <c r="O48" s="960">
        <f>0</f>
        <v>0</v>
      </c>
      <c r="P48" s="960">
        <f>0</f>
        <v>0</v>
      </c>
      <c r="Q48" s="960">
        <f>0</f>
        <v>0</v>
      </c>
      <c r="R48" s="960">
        <f>0</f>
        <v>0</v>
      </c>
      <c r="S48" s="960">
        <f>0</f>
        <v>0</v>
      </c>
      <c r="T48" s="960">
        <f>0</f>
        <v>0</v>
      </c>
      <c r="U48" s="960">
        <f>0</f>
        <v>0</v>
      </c>
      <c r="V48" s="960">
        <f>0</f>
        <v>0</v>
      </c>
      <c r="W48" s="644" t="s">
        <v>719</v>
      </c>
      <c r="X48" s="1461"/>
    </row>
    <row r="49" spans="1:24" s="741" customFormat="1" ht="13.5" thickBot="1">
      <c r="A49" s="1456" t="s">
        <v>801</v>
      </c>
      <c r="B49" s="1457" t="s">
        <v>802</v>
      </c>
      <c r="C49" s="643" t="s">
        <v>241</v>
      </c>
      <c r="D49" s="956">
        <f t="shared" si="1"/>
        <v>25</v>
      </c>
      <c r="E49" s="957">
        <v>3</v>
      </c>
      <c r="F49" s="958">
        <v>5</v>
      </c>
      <c r="G49" s="958">
        <v>2</v>
      </c>
      <c r="H49" s="958">
        <v>4</v>
      </c>
      <c r="I49" s="958">
        <v>5</v>
      </c>
      <c r="J49" s="958">
        <v>3</v>
      </c>
      <c r="K49" s="958">
        <v>1</v>
      </c>
      <c r="L49" s="958">
        <v>1</v>
      </c>
      <c r="M49" s="958">
        <v>1</v>
      </c>
      <c r="N49" s="958">
        <f>0</f>
        <v>0</v>
      </c>
      <c r="O49" s="958">
        <f>0</f>
        <v>0</v>
      </c>
      <c r="P49" s="958">
        <f>0</f>
        <v>0</v>
      </c>
      <c r="Q49" s="958">
        <f>0</f>
        <v>0</v>
      </c>
      <c r="R49" s="958">
        <f>0</f>
        <v>0</v>
      </c>
      <c r="S49" s="958">
        <f>0</f>
        <v>0</v>
      </c>
      <c r="T49" s="958">
        <f>0</f>
        <v>0</v>
      </c>
      <c r="U49" s="958">
        <f>0</f>
        <v>0</v>
      </c>
      <c r="V49" s="958">
        <f>0</f>
        <v>0</v>
      </c>
      <c r="W49" s="643" t="s">
        <v>242</v>
      </c>
      <c r="X49" s="1458" t="s">
        <v>955</v>
      </c>
    </row>
    <row r="50" spans="1:24" s="741" customFormat="1" ht="12.75">
      <c r="A50" s="1471"/>
      <c r="B50" s="1472"/>
      <c r="C50" s="645" t="s">
        <v>243</v>
      </c>
      <c r="D50" s="961">
        <f t="shared" si="1"/>
        <v>16</v>
      </c>
      <c r="E50" s="962">
        <v>3</v>
      </c>
      <c r="F50" s="963">
        <v>3</v>
      </c>
      <c r="G50" s="963">
        <v>2</v>
      </c>
      <c r="H50" s="963">
        <v>2</v>
      </c>
      <c r="I50" s="963">
        <v>2</v>
      </c>
      <c r="J50" s="963">
        <v>2</v>
      </c>
      <c r="K50" s="963">
        <v>1</v>
      </c>
      <c r="L50" s="963">
        <v>1</v>
      </c>
      <c r="M50" s="963">
        <f>0</f>
        <v>0</v>
      </c>
      <c r="N50" s="963">
        <f>0</f>
        <v>0</v>
      </c>
      <c r="O50" s="963">
        <f>0</f>
        <v>0</v>
      </c>
      <c r="P50" s="963">
        <f>0</f>
        <v>0</v>
      </c>
      <c r="Q50" s="963">
        <f>0</f>
        <v>0</v>
      </c>
      <c r="R50" s="963">
        <f>0</f>
        <v>0</v>
      </c>
      <c r="S50" s="963">
        <f>0</f>
        <v>0</v>
      </c>
      <c r="T50" s="963">
        <f>0</f>
        <v>0</v>
      </c>
      <c r="U50" s="963">
        <f>0</f>
        <v>0</v>
      </c>
      <c r="V50" s="963">
        <f>0</f>
        <v>0</v>
      </c>
      <c r="W50" s="645" t="s">
        <v>719</v>
      </c>
      <c r="X50" s="1473"/>
    </row>
    <row r="51" spans="1:24" s="740" customFormat="1" ht="13.5" thickBot="1">
      <c r="A51" s="1474" t="s">
        <v>1273</v>
      </c>
      <c r="B51" s="1475" t="s">
        <v>803</v>
      </c>
      <c r="C51" s="753" t="s">
        <v>241</v>
      </c>
      <c r="D51" s="950">
        <f t="shared" si="1"/>
        <v>1</v>
      </c>
      <c r="E51" s="964">
        <f>0</f>
        <v>0</v>
      </c>
      <c r="F51" s="965">
        <f>0</f>
        <v>0</v>
      </c>
      <c r="G51" s="965">
        <f>0</f>
        <v>0</v>
      </c>
      <c r="H51" s="965">
        <f>0</f>
        <v>0</v>
      </c>
      <c r="I51" s="965">
        <f>0</f>
        <v>0</v>
      </c>
      <c r="J51" s="965">
        <f>0</f>
        <v>0</v>
      </c>
      <c r="K51" s="965">
        <f>0</f>
        <v>0</v>
      </c>
      <c r="L51" s="965">
        <f>0</f>
        <v>0</v>
      </c>
      <c r="M51" s="965">
        <f>0</f>
        <v>0</v>
      </c>
      <c r="N51" s="965">
        <f>0</f>
        <v>0</v>
      </c>
      <c r="O51" s="965">
        <f>0</f>
        <v>0</v>
      </c>
      <c r="P51" s="965">
        <f>0</f>
        <v>0</v>
      </c>
      <c r="Q51" s="965">
        <f>0</f>
        <v>0</v>
      </c>
      <c r="R51" s="965">
        <f>0</f>
        <v>0</v>
      </c>
      <c r="S51" s="965">
        <f>0</f>
        <v>0</v>
      </c>
      <c r="T51" s="965">
        <v>1</v>
      </c>
      <c r="U51" s="965">
        <f>0</f>
        <v>0</v>
      </c>
      <c r="V51" s="965">
        <f>0</f>
        <v>0</v>
      </c>
      <c r="W51" s="753" t="s">
        <v>242</v>
      </c>
      <c r="X51" s="1476" t="s">
        <v>982</v>
      </c>
    </row>
    <row r="52" spans="1:24" s="740" customFormat="1" ht="13.5" thickBot="1">
      <c r="A52" s="1459"/>
      <c r="B52" s="1460"/>
      <c r="C52" s="644" t="s">
        <v>243</v>
      </c>
      <c r="D52" s="953">
        <f t="shared" si="1"/>
        <v>0</v>
      </c>
      <c r="E52" s="959">
        <f>0</f>
        <v>0</v>
      </c>
      <c r="F52" s="960">
        <f>0</f>
        <v>0</v>
      </c>
      <c r="G52" s="960">
        <f>0</f>
        <v>0</v>
      </c>
      <c r="H52" s="960">
        <f>0</f>
        <v>0</v>
      </c>
      <c r="I52" s="960">
        <f>0</f>
        <v>0</v>
      </c>
      <c r="J52" s="960">
        <f>0</f>
        <v>0</v>
      </c>
      <c r="K52" s="960">
        <f>0</f>
        <v>0</v>
      </c>
      <c r="L52" s="960">
        <f>0</f>
        <v>0</v>
      </c>
      <c r="M52" s="960">
        <f>0</f>
        <v>0</v>
      </c>
      <c r="N52" s="960">
        <f>0</f>
        <v>0</v>
      </c>
      <c r="O52" s="960">
        <f>0</f>
        <v>0</v>
      </c>
      <c r="P52" s="960">
        <f>0</f>
        <v>0</v>
      </c>
      <c r="Q52" s="960">
        <f>0</f>
        <v>0</v>
      </c>
      <c r="R52" s="960">
        <f>0</f>
        <v>0</v>
      </c>
      <c r="S52" s="960">
        <f>0</f>
        <v>0</v>
      </c>
      <c r="T52" s="960">
        <f>0</f>
        <v>0</v>
      </c>
      <c r="U52" s="960">
        <f>0</f>
        <v>0</v>
      </c>
      <c r="V52" s="960">
        <f>0</f>
        <v>0</v>
      </c>
      <c r="W52" s="644" t="s">
        <v>719</v>
      </c>
      <c r="X52" s="1461"/>
    </row>
    <row r="53" spans="1:24" s="741" customFormat="1" ht="13.5" thickBot="1">
      <c r="A53" s="1456" t="s">
        <v>1274</v>
      </c>
      <c r="B53" s="1457" t="s">
        <v>1089</v>
      </c>
      <c r="C53" s="643" t="s">
        <v>241</v>
      </c>
      <c r="D53" s="956">
        <f t="shared" si="1"/>
        <v>1</v>
      </c>
      <c r="E53" s="957">
        <f>0</f>
        <v>0</v>
      </c>
      <c r="F53" s="958">
        <f>0</f>
        <v>0</v>
      </c>
      <c r="G53" s="958">
        <f>0</f>
        <v>0</v>
      </c>
      <c r="H53" s="958">
        <f>0</f>
        <v>0</v>
      </c>
      <c r="I53" s="958">
        <f>0</f>
        <v>0</v>
      </c>
      <c r="J53" s="958">
        <f>0</f>
        <v>0</v>
      </c>
      <c r="K53" s="958">
        <v>1</v>
      </c>
      <c r="L53" s="958">
        <f>0</f>
        <v>0</v>
      </c>
      <c r="M53" s="958">
        <f>0</f>
        <v>0</v>
      </c>
      <c r="N53" s="958">
        <f>0</f>
        <v>0</v>
      </c>
      <c r="O53" s="958">
        <f>0</f>
        <v>0</v>
      </c>
      <c r="P53" s="958">
        <f>0</f>
        <v>0</v>
      </c>
      <c r="Q53" s="958">
        <f>0</f>
        <v>0</v>
      </c>
      <c r="R53" s="958">
        <f>0</f>
        <v>0</v>
      </c>
      <c r="S53" s="958">
        <f>0</f>
        <v>0</v>
      </c>
      <c r="T53" s="958">
        <f>0</f>
        <v>0</v>
      </c>
      <c r="U53" s="958">
        <f>0</f>
        <v>0</v>
      </c>
      <c r="V53" s="958">
        <f>0</f>
        <v>0</v>
      </c>
      <c r="W53" s="643" t="s">
        <v>242</v>
      </c>
      <c r="X53" s="1458" t="s">
        <v>1088</v>
      </c>
    </row>
    <row r="54" spans="1:24" s="741" customFormat="1" ht="13.5" thickBot="1">
      <c r="A54" s="1456"/>
      <c r="B54" s="1457"/>
      <c r="C54" s="643" t="s">
        <v>243</v>
      </c>
      <c r="D54" s="956">
        <f t="shared" si="1"/>
        <v>0</v>
      </c>
      <c r="E54" s="957">
        <f>0</f>
        <v>0</v>
      </c>
      <c r="F54" s="958">
        <f>0</f>
        <v>0</v>
      </c>
      <c r="G54" s="958">
        <f>0</f>
        <v>0</v>
      </c>
      <c r="H54" s="958">
        <f>0</f>
        <v>0</v>
      </c>
      <c r="I54" s="958">
        <f>0</f>
        <v>0</v>
      </c>
      <c r="J54" s="958">
        <f>0</f>
        <v>0</v>
      </c>
      <c r="K54" s="958">
        <f>0</f>
        <v>0</v>
      </c>
      <c r="L54" s="958">
        <f>0</f>
        <v>0</v>
      </c>
      <c r="M54" s="958">
        <f>0</f>
        <v>0</v>
      </c>
      <c r="N54" s="958">
        <f>0</f>
        <v>0</v>
      </c>
      <c r="O54" s="958">
        <f>0</f>
        <v>0</v>
      </c>
      <c r="P54" s="958">
        <f>0</f>
        <v>0</v>
      </c>
      <c r="Q54" s="958">
        <f>0</f>
        <v>0</v>
      </c>
      <c r="R54" s="958">
        <f>0</f>
        <v>0</v>
      </c>
      <c r="S54" s="958">
        <f>0</f>
        <v>0</v>
      </c>
      <c r="T54" s="958">
        <f>0</f>
        <v>0</v>
      </c>
      <c r="U54" s="958">
        <f>0</f>
        <v>0</v>
      </c>
      <c r="V54" s="958">
        <f>0</f>
        <v>0</v>
      </c>
      <c r="W54" s="643" t="s">
        <v>719</v>
      </c>
      <c r="X54" s="1458"/>
    </row>
    <row r="55" spans="1:24" s="740" customFormat="1" ht="13.5" thickBot="1">
      <c r="A55" s="1459" t="s">
        <v>804</v>
      </c>
      <c r="B55" s="1460" t="s">
        <v>805</v>
      </c>
      <c r="C55" s="644" t="s">
        <v>241</v>
      </c>
      <c r="D55" s="953">
        <f t="shared" si="1"/>
        <v>16</v>
      </c>
      <c r="E55" s="959">
        <v>2</v>
      </c>
      <c r="F55" s="960">
        <v>3</v>
      </c>
      <c r="G55" s="960">
        <v>2</v>
      </c>
      <c r="H55" s="960">
        <v>3</v>
      </c>
      <c r="I55" s="960">
        <v>1</v>
      </c>
      <c r="J55" s="960">
        <v>2</v>
      </c>
      <c r="K55" s="960">
        <v>2</v>
      </c>
      <c r="L55" s="960">
        <f>0</f>
        <v>0</v>
      </c>
      <c r="M55" s="960">
        <f>0</f>
        <v>0</v>
      </c>
      <c r="N55" s="960">
        <v>1</v>
      </c>
      <c r="O55" s="960">
        <f>0</f>
        <v>0</v>
      </c>
      <c r="P55" s="960">
        <f>0</f>
        <v>0</v>
      </c>
      <c r="Q55" s="960">
        <f>0</f>
        <v>0</v>
      </c>
      <c r="R55" s="960">
        <f>0</f>
        <v>0</v>
      </c>
      <c r="S55" s="960">
        <f>0</f>
        <v>0</v>
      </c>
      <c r="T55" s="960">
        <f>0</f>
        <v>0</v>
      </c>
      <c r="U55" s="960">
        <f>0</f>
        <v>0</v>
      </c>
      <c r="V55" s="960">
        <f>0</f>
        <v>0</v>
      </c>
      <c r="W55" s="644" t="s">
        <v>242</v>
      </c>
      <c r="X55" s="1461" t="s">
        <v>957</v>
      </c>
    </row>
    <row r="56" spans="1:24" s="740" customFormat="1" ht="13.5" thickBot="1">
      <c r="A56" s="1459"/>
      <c r="B56" s="1460"/>
      <c r="C56" s="644" t="s">
        <v>243</v>
      </c>
      <c r="D56" s="953">
        <f t="shared" si="1"/>
        <v>20</v>
      </c>
      <c r="E56" s="959">
        <v>3</v>
      </c>
      <c r="F56" s="960">
        <v>6</v>
      </c>
      <c r="G56" s="960">
        <v>5</v>
      </c>
      <c r="H56" s="960">
        <v>3</v>
      </c>
      <c r="I56" s="960">
        <f>0</f>
        <v>0</v>
      </c>
      <c r="J56" s="960">
        <v>1</v>
      </c>
      <c r="K56" s="960">
        <v>1</v>
      </c>
      <c r="L56" s="960">
        <v>1</v>
      </c>
      <c r="M56" s="960">
        <f>0</f>
        <v>0</v>
      </c>
      <c r="N56" s="960">
        <f>0</f>
        <v>0</v>
      </c>
      <c r="O56" s="960">
        <f>0</f>
        <v>0</v>
      </c>
      <c r="P56" s="960">
        <f>0</f>
        <v>0</v>
      </c>
      <c r="Q56" s="960">
        <f>0</f>
        <v>0</v>
      </c>
      <c r="R56" s="960">
        <f>0</f>
        <v>0</v>
      </c>
      <c r="S56" s="960">
        <f>0</f>
        <v>0</v>
      </c>
      <c r="T56" s="960">
        <f>0</f>
        <v>0</v>
      </c>
      <c r="U56" s="960">
        <f>0</f>
        <v>0</v>
      </c>
      <c r="V56" s="960">
        <f>0</f>
        <v>0</v>
      </c>
      <c r="W56" s="644" t="s">
        <v>719</v>
      </c>
      <c r="X56" s="1461"/>
    </row>
    <row r="57" spans="1:24" s="741" customFormat="1" ht="13.5" thickBot="1">
      <c r="A57" s="1456" t="s">
        <v>806</v>
      </c>
      <c r="B57" s="1457" t="s">
        <v>807</v>
      </c>
      <c r="C57" s="643" t="s">
        <v>241</v>
      </c>
      <c r="D57" s="956">
        <f t="shared" si="1"/>
        <v>35</v>
      </c>
      <c r="E57" s="957">
        <v>8</v>
      </c>
      <c r="F57" s="958">
        <v>9</v>
      </c>
      <c r="G57" s="958">
        <v>4</v>
      </c>
      <c r="H57" s="958">
        <v>2</v>
      </c>
      <c r="I57" s="958">
        <v>4</v>
      </c>
      <c r="J57" s="958">
        <v>2</v>
      </c>
      <c r="K57" s="958">
        <v>2</v>
      </c>
      <c r="L57" s="958">
        <v>2</v>
      </c>
      <c r="M57" s="958">
        <v>1</v>
      </c>
      <c r="N57" s="958">
        <f>0</f>
        <v>0</v>
      </c>
      <c r="O57" s="958">
        <f>0</f>
        <v>0</v>
      </c>
      <c r="P57" s="958">
        <f>0</f>
        <v>0</v>
      </c>
      <c r="Q57" s="958">
        <f>0</f>
        <v>0</v>
      </c>
      <c r="R57" s="958">
        <f>0</f>
        <v>0</v>
      </c>
      <c r="S57" s="958">
        <v>1</v>
      </c>
      <c r="T57" s="958">
        <f>0</f>
        <v>0</v>
      </c>
      <c r="U57" s="958">
        <f>0</f>
        <v>0</v>
      </c>
      <c r="V57" s="958">
        <f>0</f>
        <v>0</v>
      </c>
      <c r="W57" s="643" t="s">
        <v>242</v>
      </c>
      <c r="X57" s="1458" t="s">
        <v>958</v>
      </c>
    </row>
    <row r="58" spans="1:24" s="741" customFormat="1" ht="13.5" thickBot="1">
      <c r="A58" s="1456"/>
      <c r="B58" s="1457"/>
      <c r="C58" s="643" t="s">
        <v>243</v>
      </c>
      <c r="D58" s="956">
        <f t="shared" si="1"/>
        <v>19</v>
      </c>
      <c r="E58" s="957">
        <v>5</v>
      </c>
      <c r="F58" s="958">
        <v>3</v>
      </c>
      <c r="G58" s="958">
        <v>3</v>
      </c>
      <c r="H58" s="958">
        <v>3</v>
      </c>
      <c r="I58" s="958">
        <v>1</v>
      </c>
      <c r="J58" s="958">
        <f>0</f>
        <v>0</v>
      </c>
      <c r="K58" s="958">
        <v>1</v>
      </c>
      <c r="L58" s="958">
        <f>0</f>
        <v>0</v>
      </c>
      <c r="M58" s="958">
        <v>1</v>
      </c>
      <c r="N58" s="958">
        <v>2</v>
      </c>
      <c r="O58" s="958">
        <f>0</f>
        <v>0</v>
      </c>
      <c r="P58" s="958">
        <f>0</f>
        <v>0</v>
      </c>
      <c r="Q58" s="958">
        <f>0</f>
        <v>0</v>
      </c>
      <c r="R58" s="958">
        <f>0</f>
        <v>0</v>
      </c>
      <c r="S58" s="958">
        <f>0</f>
        <v>0</v>
      </c>
      <c r="T58" s="958">
        <f>0</f>
        <v>0</v>
      </c>
      <c r="U58" s="958">
        <f>0</f>
        <v>0</v>
      </c>
      <c r="V58" s="958">
        <f>0</f>
        <v>0</v>
      </c>
      <c r="W58" s="643" t="s">
        <v>719</v>
      </c>
      <c r="X58" s="1458"/>
    </row>
    <row r="59" spans="1:24" s="740" customFormat="1" ht="13.5" thickBot="1">
      <c r="A59" s="1459" t="s">
        <v>808</v>
      </c>
      <c r="B59" s="1460" t="s">
        <v>809</v>
      </c>
      <c r="C59" s="644" t="s">
        <v>241</v>
      </c>
      <c r="D59" s="953">
        <f t="shared" si="1"/>
        <v>45</v>
      </c>
      <c r="E59" s="959">
        <v>3</v>
      </c>
      <c r="F59" s="960">
        <v>6</v>
      </c>
      <c r="G59" s="960">
        <v>5</v>
      </c>
      <c r="H59" s="960">
        <v>3</v>
      </c>
      <c r="I59" s="960">
        <v>1</v>
      </c>
      <c r="J59" s="960">
        <v>8</v>
      </c>
      <c r="K59" s="960">
        <v>9</v>
      </c>
      <c r="L59" s="960">
        <v>2</v>
      </c>
      <c r="M59" s="960">
        <v>4</v>
      </c>
      <c r="N59" s="960">
        <v>2</v>
      </c>
      <c r="O59" s="960">
        <v>2</v>
      </c>
      <c r="P59" s="960">
        <f>0</f>
        <v>0</v>
      </c>
      <c r="Q59" s="960">
        <f>0</f>
        <v>0</v>
      </c>
      <c r="R59" s="960">
        <f>0</f>
        <v>0</v>
      </c>
      <c r="S59" s="960">
        <f>0</f>
        <v>0</v>
      </c>
      <c r="T59" s="960">
        <f>0</f>
        <v>0</v>
      </c>
      <c r="U59" s="960">
        <f>0</f>
        <v>0</v>
      </c>
      <c r="V59" s="960">
        <f>0</f>
        <v>0</v>
      </c>
      <c r="W59" s="644" t="s">
        <v>242</v>
      </c>
      <c r="X59" s="1461" t="s">
        <v>959</v>
      </c>
    </row>
    <row r="60" spans="1:24" s="740" customFormat="1" ht="13.5" thickBot="1">
      <c r="A60" s="1459"/>
      <c r="B60" s="1460"/>
      <c r="C60" s="644" t="s">
        <v>243</v>
      </c>
      <c r="D60" s="953">
        <f t="shared" si="1"/>
        <v>28</v>
      </c>
      <c r="E60" s="959">
        <v>4</v>
      </c>
      <c r="F60" s="960">
        <v>8</v>
      </c>
      <c r="G60" s="960">
        <v>1</v>
      </c>
      <c r="H60" s="960">
        <v>1</v>
      </c>
      <c r="I60" s="960">
        <v>3</v>
      </c>
      <c r="J60" s="960">
        <v>5</v>
      </c>
      <c r="K60" s="960">
        <v>1</v>
      </c>
      <c r="L60" s="960">
        <v>1</v>
      </c>
      <c r="M60" s="960">
        <f>0</f>
        <v>0</v>
      </c>
      <c r="N60" s="960">
        <f>0</f>
        <v>0</v>
      </c>
      <c r="O60" s="960">
        <v>1</v>
      </c>
      <c r="P60" s="960">
        <f>0</f>
        <v>0</v>
      </c>
      <c r="Q60" s="960">
        <v>1</v>
      </c>
      <c r="R60" s="960">
        <v>1</v>
      </c>
      <c r="S60" s="960">
        <f>0</f>
        <v>0</v>
      </c>
      <c r="T60" s="960">
        <f>0</f>
        <v>0</v>
      </c>
      <c r="U60" s="960">
        <v>1</v>
      </c>
      <c r="V60" s="960">
        <f>0</f>
        <v>0</v>
      </c>
      <c r="W60" s="644" t="s">
        <v>719</v>
      </c>
      <c r="X60" s="1461"/>
    </row>
    <row r="61" spans="1:24" s="741" customFormat="1" ht="13.5" thickBot="1">
      <c r="A61" s="1456" t="s">
        <v>810</v>
      </c>
      <c r="B61" s="1457" t="s">
        <v>811</v>
      </c>
      <c r="C61" s="643" t="s">
        <v>241</v>
      </c>
      <c r="D61" s="956">
        <f t="shared" si="1"/>
        <v>26</v>
      </c>
      <c r="E61" s="957">
        <v>2</v>
      </c>
      <c r="F61" s="958">
        <v>4</v>
      </c>
      <c r="G61" s="958">
        <v>6</v>
      </c>
      <c r="H61" s="958">
        <v>2</v>
      </c>
      <c r="I61" s="958">
        <v>2</v>
      </c>
      <c r="J61" s="958">
        <v>2</v>
      </c>
      <c r="K61" s="958">
        <v>2</v>
      </c>
      <c r="L61" s="958">
        <v>2</v>
      </c>
      <c r="M61" s="958">
        <v>1</v>
      </c>
      <c r="N61" s="958">
        <f>0</f>
        <v>0</v>
      </c>
      <c r="O61" s="958">
        <f>0</f>
        <v>0</v>
      </c>
      <c r="P61" s="958">
        <v>1</v>
      </c>
      <c r="Q61" s="958">
        <v>1</v>
      </c>
      <c r="R61" s="958">
        <f>0</f>
        <v>0</v>
      </c>
      <c r="S61" s="958">
        <v>1</v>
      </c>
      <c r="T61" s="958">
        <f>0</f>
        <v>0</v>
      </c>
      <c r="U61" s="958">
        <f>0</f>
        <v>0</v>
      </c>
      <c r="V61" s="958">
        <f>0</f>
        <v>0</v>
      </c>
      <c r="W61" s="643" t="s">
        <v>242</v>
      </c>
      <c r="X61" s="1458" t="s">
        <v>960</v>
      </c>
    </row>
    <row r="62" spans="1:24" s="741" customFormat="1" ht="13.5" thickBot="1">
      <c r="A62" s="1456"/>
      <c r="B62" s="1457"/>
      <c r="C62" s="643" t="s">
        <v>243</v>
      </c>
      <c r="D62" s="956">
        <f t="shared" si="1"/>
        <v>11</v>
      </c>
      <c r="E62" s="957">
        <v>1</v>
      </c>
      <c r="F62" s="958">
        <v>3</v>
      </c>
      <c r="G62" s="958">
        <v>2</v>
      </c>
      <c r="H62" s="958">
        <v>1</v>
      </c>
      <c r="I62" s="958">
        <v>1</v>
      </c>
      <c r="J62" s="958">
        <v>3</v>
      </c>
      <c r="K62" s="958">
        <f>0</f>
        <v>0</v>
      </c>
      <c r="L62" s="958">
        <f>0</f>
        <v>0</v>
      </c>
      <c r="M62" s="958">
        <f>0</f>
        <v>0</v>
      </c>
      <c r="N62" s="958">
        <f>0</f>
        <v>0</v>
      </c>
      <c r="O62" s="958">
        <f>0</f>
        <v>0</v>
      </c>
      <c r="P62" s="958">
        <f>0</f>
        <v>0</v>
      </c>
      <c r="Q62" s="958">
        <f>0</f>
        <v>0</v>
      </c>
      <c r="R62" s="958">
        <f>0</f>
        <v>0</v>
      </c>
      <c r="S62" s="958">
        <f>0</f>
        <v>0</v>
      </c>
      <c r="T62" s="958">
        <f>0</f>
        <v>0</v>
      </c>
      <c r="U62" s="958">
        <f>0</f>
        <v>0</v>
      </c>
      <c r="V62" s="958">
        <f>0</f>
        <v>0</v>
      </c>
      <c r="W62" s="643" t="s">
        <v>719</v>
      </c>
      <c r="X62" s="1458"/>
    </row>
    <row r="63" spans="1:24" s="740" customFormat="1" ht="13.5" thickBot="1">
      <c r="A63" s="1459" t="s">
        <v>814</v>
      </c>
      <c r="B63" s="1460" t="s">
        <v>1009</v>
      </c>
      <c r="C63" s="644" t="s">
        <v>241</v>
      </c>
      <c r="D63" s="953">
        <f t="shared" si="1"/>
        <v>3</v>
      </c>
      <c r="E63" s="959">
        <f>0</f>
        <v>0</v>
      </c>
      <c r="F63" s="960">
        <f>0</f>
        <v>0</v>
      </c>
      <c r="G63" s="960">
        <f>0</f>
        <v>0</v>
      </c>
      <c r="H63" s="960">
        <f>0</f>
        <v>0</v>
      </c>
      <c r="I63" s="960">
        <v>1</v>
      </c>
      <c r="J63" s="960">
        <v>1</v>
      </c>
      <c r="K63" s="960">
        <f>0</f>
        <v>0</v>
      </c>
      <c r="L63" s="960">
        <v>1</v>
      </c>
      <c r="M63" s="960">
        <f>0</f>
        <v>0</v>
      </c>
      <c r="N63" s="960">
        <f>0</f>
        <v>0</v>
      </c>
      <c r="O63" s="960">
        <f>0</f>
        <v>0</v>
      </c>
      <c r="P63" s="960">
        <f>0</f>
        <v>0</v>
      </c>
      <c r="Q63" s="960">
        <f>0</f>
        <v>0</v>
      </c>
      <c r="R63" s="960">
        <f>0</f>
        <v>0</v>
      </c>
      <c r="S63" s="960">
        <f>0</f>
        <v>0</v>
      </c>
      <c r="T63" s="960">
        <f>0</f>
        <v>0</v>
      </c>
      <c r="U63" s="960">
        <f>0</f>
        <v>0</v>
      </c>
      <c r="V63" s="960">
        <f>0</f>
        <v>0</v>
      </c>
      <c r="W63" s="644" t="s">
        <v>242</v>
      </c>
      <c r="X63" s="1461" t="s">
        <v>962</v>
      </c>
    </row>
    <row r="64" spans="1:24" s="740" customFormat="1" ht="13.5" thickBot="1">
      <c r="A64" s="1459"/>
      <c r="B64" s="1460"/>
      <c r="C64" s="644" t="s">
        <v>243</v>
      </c>
      <c r="D64" s="953">
        <f t="shared" si="1"/>
        <v>0</v>
      </c>
      <c r="E64" s="959">
        <f>0</f>
        <v>0</v>
      </c>
      <c r="F64" s="960">
        <f>0</f>
        <v>0</v>
      </c>
      <c r="G64" s="960">
        <f>0</f>
        <v>0</v>
      </c>
      <c r="H64" s="960">
        <f>0</f>
        <v>0</v>
      </c>
      <c r="I64" s="960">
        <f>0</f>
        <v>0</v>
      </c>
      <c r="J64" s="960">
        <f>0</f>
        <v>0</v>
      </c>
      <c r="K64" s="960">
        <f>0</f>
        <v>0</v>
      </c>
      <c r="L64" s="960">
        <f>0</f>
        <v>0</v>
      </c>
      <c r="M64" s="960">
        <f>0</f>
        <v>0</v>
      </c>
      <c r="N64" s="960">
        <f>0</f>
        <v>0</v>
      </c>
      <c r="O64" s="960">
        <f>0</f>
        <v>0</v>
      </c>
      <c r="P64" s="960">
        <f>0</f>
        <v>0</v>
      </c>
      <c r="Q64" s="960">
        <f>0</f>
        <v>0</v>
      </c>
      <c r="R64" s="960">
        <f>0</f>
        <v>0</v>
      </c>
      <c r="S64" s="960">
        <f>0</f>
        <v>0</v>
      </c>
      <c r="T64" s="960">
        <f>0</f>
        <v>0</v>
      </c>
      <c r="U64" s="960">
        <f>0</f>
        <v>0</v>
      </c>
      <c r="V64" s="960">
        <f>0</f>
        <v>0</v>
      </c>
      <c r="W64" s="644" t="s">
        <v>719</v>
      </c>
      <c r="X64" s="1461"/>
    </row>
    <row r="65" spans="1:24" s="741" customFormat="1" ht="13.5" thickBot="1">
      <c r="A65" s="1456" t="s">
        <v>1275</v>
      </c>
      <c r="B65" s="1457" t="s">
        <v>815</v>
      </c>
      <c r="C65" s="643" t="s">
        <v>241</v>
      </c>
      <c r="D65" s="956">
        <f t="shared" si="1"/>
        <v>2</v>
      </c>
      <c r="E65" s="957">
        <v>1</v>
      </c>
      <c r="F65" s="958">
        <f>0</f>
        <v>0</v>
      </c>
      <c r="G65" s="958">
        <f>0</f>
        <v>0</v>
      </c>
      <c r="H65" s="958">
        <f>0</f>
        <v>0</v>
      </c>
      <c r="I65" s="958">
        <v>1</v>
      </c>
      <c r="J65" s="958">
        <f>0</f>
        <v>0</v>
      </c>
      <c r="K65" s="958">
        <f>0</f>
        <v>0</v>
      </c>
      <c r="L65" s="958">
        <f>0</f>
        <v>0</v>
      </c>
      <c r="M65" s="958">
        <f>0</f>
        <v>0</v>
      </c>
      <c r="N65" s="958">
        <f>0</f>
        <v>0</v>
      </c>
      <c r="O65" s="958">
        <f>0</f>
        <v>0</v>
      </c>
      <c r="P65" s="958">
        <f>0</f>
        <v>0</v>
      </c>
      <c r="Q65" s="958">
        <f>0</f>
        <v>0</v>
      </c>
      <c r="R65" s="958">
        <f>0</f>
        <v>0</v>
      </c>
      <c r="S65" s="958">
        <f>0</f>
        <v>0</v>
      </c>
      <c r="T65" s="958">
        <f>0</f>
        <v>0</v>
      </c>
      <c r="U65" s="958">
        <f>0</f>
        <v>0</v>
      </c>
      <c r="V65" s="958">
        <f>0</f>
        <v>0</v>
      </c>
      <c r="W65" s="643" t="s">
        <v>242</v>
      </c>
      <c r="X65" s="1458" t="s">
        <v>1266</v>
      </c>
    </row>
    <row r="66" spans="1:24" s="741" customFormat="1" ht="13.5" thickBot="1">
      <c r="A66" s="1456"/>
      <c r="B66" s="1457"/>
      <c r="C66" s="643" t="s">
        <v>243</v>
      </c>
      <c r="D66" s="956">
        <f t="shared" si="1"/>
        <v>0</v>
      </c>
      <c r="E66" s="957">
        <f>0</f>
        <v>0</v>
      </c>
      <c r="F66" s="958">
        <f>0</f>
        <v>0</v>
      </c>
      <c r="G66" s="958">
        <f>0</f>
        <v>0</v>
      </c>
      <c r="H66" s="958">
        <f>0</f>
        <v>0</v>
      </c>
      <c r="I66" s="958">
        <f>0</f>
        <v>0</v>
      </c>
      <c r="J66" s="958">
        <f>0</f>
        <v>0</v>
      </c>
      <c r="K66" s="958">
        <f>0</f>
        <v>0</v>
      </c>
      <c r="L66" s="958">
        <f>0</f>
        <v>0</v>
      </c>
      <c r="M66" s="958">
        <f>0</f>
        <v>0</v>
      </c>
      <c r="N66" s="958">
        <f>0</f>
        <v>0</v>
      </c>
      <c r="O66" s="958">
        <f>0</f>
        <v>0</v>
      </c>
      <c r="P66" s="958">
        <f>0</f>
        <v>0</v>
      </c>
      <c r="Q66" s="958">
        <f>0</f>
        <v>0</v>
      </c>
      <c r="R66" s="958">
        <f>0</f>
        <v>0</v>
      </c>
      <c r="S66" s="958">
        <f>0</f>
        <v>0</v>
      </c>
      <c r="T66" s="958">
        <f>0</f>
        <v>0</v>
      </c>
      <c r="U66" s="958">
        <f>0</f>
        <v>0</v>
      </c>
      <c r="V66" s="958">
        <f>0</f>
        <v>0</v>
      </c>
      <c r="W66" s="643" t="s">
        <v>719</v>
      </c>
      <c r="X66" s="1458"/>
    </row>
    <row r="67" spans="1:24" s="740" customFormat="1" ht="13.5" thickBot="1">
      <c r="A67" s="1459" t="s">
        <v>816</v>
      </c>
      <c r="B67" s="1460" t="s">
        <v>817</v>
      </c>
      <c r="C67" s="644" t="s">
        <v>241</v>
      </c>
      <c r="D67" s="953">
        <f t="shared" si="1"/>
        <v>16</v>
      </c>
      <c r="E67" s="959">
        <v>7</v>
      </c>
      <c r="F67" s="960">
        <v>1</v>
      </c>
      <c r="G67" s="960">
        <v>4</v>
      </c>
      <c r="H67" s="960">
        <v>1</v>
      </c>
      <c r="I67" s="960">
        <v>2</v>
      </c>
      <c r="J67" s="960">
        <f>0</f>
        <v>0</v>
      </c>
      <c r="K67" s="960">
        <f>0</f>
        <v>0</v>
      </c>
      <c r="L67" s="960">
        <f>0</f>
        <v>0</v>
      </c>
      <c r="M67" s="960">
        <f>0</f>
        <v>0</v>
      </c>
      <c r="N67" s="960">
        <v>1</v>
      </c>
      <c r="O67" s="960">
        <f>0</f>
        <v>0</v>
      </c>
      <c r="P67" s="960">
        <f>0</f>
        <v>0</v>
      </c>
      <c r="Q67" s="960">
        <f>0</f>
        <v>0</v>
      </c>
      <c r="R67" s="960">
        <f>0</f>
        <v>0</v>
      </c>
      <c r="S67" s="960">
        <f>0</f>
        <v>0</v>
      </c>
      <c r="T67" s="960">
        <f>0</f>
        <v>0</v>
      </c>
      <c r="U67" s="960">
        <f>0</f>
        <v>0</v>
      </c>
      <c r="V67" s="960">
        <f>0</f>
        <v>0</v>
      </c>
      <c r="W67" s="644" t="s">
        <v>242</v>
      </c>
      <c r="X67" s="1461" t="s">
        <v>963</v>
      </c>
    </row>
    <row r="68" spans="1:24" s="740" customFormat="1" ht="13.5" thickBot="1">
      <c r="A68" s="1459"/>
      <c r="B68" s="1460"/>
      <c r="C68" s="644" t="s">
        <v>243</v>
      </c>
      <c r="D68" s="953">
        <f t="shared" si="1"/>
        <v>7</v>
      </c>
      <c r="E68" s="959">
        <v>3</v>
      </c>
      <c r="F68" s="960">
        <v>1</v>
      </c>
      <c r="G68" s="960">
        <f>0</f>
        <v>0</v>
      </c>
      <c r="H68" s="960">
        <f>0</f>
        <v>0</v>
      </c>
      <c r="I68" s="960">
        <f>0</f>
        <v>0</v>
      </c>
      <c r="J68" s="960">
        <v>1</v>
      </c>
      <c r="K68" s="960">
        <f>0</f>
        <v>0</v>
      </c>
      <c r="L68" s="960">
        <v>1</v>
      </c>
      <c r="M68" s="960">
        <f>0</f>
        <v>0</v>
      </c>
      <c r="N68" s="960">
        <f>0</f>
        <v>0</v>
      </c>
      <c r="O68" s="960">
        <f>0</f>
        <v>0</v>
      </c>
      <c r="P68" s="960">
        <f>0</f>
        <v>0</v>
      </c>
      <c r="Q68" s="960">
        <f>0</f>
        <v>0</v>
      </c>
      <c r="R68" s="960">
        <v>1</v>
      </c>
      <c r="S68" s="960">
        <f>0</f>
        <v>0</v>
      </c>
      <c r="T68" s="960">
        <f>0</f>
        <v>0</v>
      </c>
      <c r="U68" s="960">
        <f>0</f>
        <v>0</v>
      </c>
      <c r="V68" s="960">
        <f>0</f>
        <v>0</v>
      </c>
      <c r="W68" s="644" t="s">
        <v>719</v>
      </c>
      <c r="X68" s="1461"/>
    </row>
    <row r="69" spans="1:24" s="741" customFormat="1" ht="13.5" thickBot="1">
      <c r="A69" s="1456" t="s">
        <v>818</v>
      </c>
      <c r="B69" s="1457" t="s">
        <v>819</v>
      </c>
      <c r="C69" s="643" t="s">
        <v>241</v>
      </c>
      <c r="D69" s="956">
        <f t="shared" si="1"/>
        <v>2</v>
      </c>
      <c r="E69" s="957">
        <f>0</f>
        <v>0</v>
      </c>
      <c r="F69" s="958">
        <f>0</f>
        <v>0</v>
      </c>
      <c r="G69" s="958">
        <f>0</f>
        <v>0</v>
      </c>
      <c r="H69" s="958">
        <v>1</v>
      </c>
      <c r="I69" s="958">
        <f>0</f>
        <v>0</v>
      </c>
      <c r="J69" s="958">
        <f>0</f>
        <v>0</v>
      </c>
      <c r="K69" s="958">
        <f>0</f>
        <v>0</v>
      </c>
      <c r="L69" s="958">
        <f>0</f>
        <v>0</v>
      </c>
      <c r="M69" s="958">
        <f>0</f>
        <v>0</v>
      </c>
      <c r="N69" s="958">
        <f>0</f>
        <v>0</v>
      </c>
      <c r="O69" s="958">
        <f>0</f>
        <v>0</v>
      </c>
      <c r="P69" s="958">
        <f>0</f>
        <v>0</v>
      </c>
      <c r="Q69" s="958">
        <f>0</f>
        <v>0</v>
      </c>
      <c r="R69" s="958">
        <f>0</f>
        <v>0</v>
      </c>
      <c r="S69" s="958">
        <f>0</f>
        <v>0</v>
      </c>
      <c r="T69" s="958">
        <f>0</f>
        <v>0</v>
      </c>
      <c r="U69" s="958">
        <f>0</f>
        <v>0</v>
      </c>
      <c r="V69" s="958">
        <v>1</v>
      </c>
      <c r="W69" s="643" t="s">
        <v>242</v>
      </c>
      <c r="X69" s="1458" t="s">
        <v>964</v>
      </c>
    </row>
    <row r="70" spans="1:24" s="741" customFormat="1" ht="13.5" thickBot="1">
      <c r="A70" s="1456"/>
      <c r="B70" s="1457"/>
      <c r="C70" s="643" t="s">
        <v>243</v>
      </c>
      <c r="D70" s="956">
        <f t="shared" si="1"/>
        <v>0</v>
      </c>
      <c r="E70" s="957">
        <f>0</f>
        <v>0</v>
      </c>
      <c r="F70" s="958">
        <f>0</f>
        <v>0</v>
      </c>
      <c r="G70" s="958">
        <f>0</f>
        <v>0</v>
      </c>
      <c r="H70" s="958">
        <f>0</f>
        <v>0</v>
      </c>
      <c r="I70" s="958">
        <f>0</f>
        <v>0</v>
      </c>
      <c r="J70" s="958">
        <f>0</f>
        <v>0</v>
      </c>
      <c r="K70" s="958">
        <f>0</f>
        <v>0</v>
      </c>
      <c r="L70" s="958">
        <f>0</f>
        <v>0</v>
      </c>
      <c r="M70" s="958">
        <f>0</f>
        <v>0</v>
      </c>
      <c r="N70" s="958">
        <f>0</f>
        <v>0</v>
      </c>
      <c r="O70" s="958">
        <f>0</f>
        <v>0</v>
      </c>
      <c r="P70" s="958">
        <f>0</f>
        <v>0</v>
      </c>
      <c r="Q70" s="958">
        <f>0</f>
        <v>0</v>
      </c>
      <c r="R70" s="958">
        <f>0</f>
        <v>0</v>
      </c>
      <c r="S70" s="958">
        <f>0</f>
        <v>0</v>
      </c>
      <c r="T70" s="958">
        <f>0</f>
        <v>0</v>
      </c>
      <c r="U70" s="958">
        <f>0</f>
        <v>0</v>
      </c>
      <c r="V70" s="958">
        <f>0</f>
        <v>0</v>
      </c>
      <c r="W70" s="643" t="s">
        <v>719</v>
      </c>
      <c r="X70" s="1458"/>
    </row>
    <row r="71" spans="1:24" s="740" customFormat="1" ht="13.5" thickBot="1">
      <c r="A71" s="1459" t="s">
        <v>820</v>
      </c>
      <c r="B71" s="1460" t="s">
        <v>821</v>
      </c>
      <c r="C71" s="644" t="s">
        <v>241</v>
      </c>
      <c r="D71" s="953">
        <f t="shared" ref="D71:D98" si="2">SUM(E71:V71)</f>
        <v>3</v>
      </c>
      <c r="E71" s="959">
        <f>0</f>
        <v>0</v>
      </c>
      <c r="F71" s="960">
        <f>0</f>
        <v>0</v>
      </c>
      <c r="G71" s="960">
        <f>0</f>
        <v>0</v>
      </c>
      <c r="H71" s="960">
        <f>0</f>
        <v>0</v>
      </c>
      <c r="I71" s="960">
        <f>0</f>
        <v>0</v>
      </c>
      <c r="J71" s="960">
        <f>0</f>
        <v>0</v>
      </c>
      <c r="K71" s="960">
        <f>0</f>
        <v>0</v>
      </c>
      <c r="L71" s="960">
        <f>0</f>
        <v>0</v>
      </c>
      <c r="M71" s="960">
        <f>0</f>
        <v>0</v>
      </c>
      <c r="N71" s="960">
        <f>0</f>
        <v>0</v>
      </c>
      <c r="O71" s="960">
        <v>1</v>
      </c>
      <c r="P71" s="960">
        <f>0</f>
        <v>0</v>
      </c>
      <c r="Q71" s="960">
        <f>0</f>
        <v>0</v>
      </c>
      <c r="R71" s="960">
        <f>0</f>
        <v>0</v>
      </c>
      <c r="S71" s="960">
        <f>0</f>
        <v>0</v>
      </c>
      <c r="T71" s="960">
        <v>2</v>
      </c>
      <c r="U71" s="960">
        <f>0</f>
        <v>0</v>
      </c>
      <c r="V71" s="960">
        <f>0</f>
        <v>0</v>
      </c>
      <c r="W71" s="644" t="s">
        <v>242</v>
      </c>
      <c r="X71" s="1461" t="s">
        <v>965</v>
      </c>
    </row>
    <row r="72" spans="1:24" s="740" customFormat="1" ht="13.5" thickBot="1">
      <c r="A72" s="1459"/>
      <c r="B72" s="1460"/>
      <c r="C72" s="644" t="s">
        <v>243</v>
      </c>
      <c r="D72" s="953">
        <f t="shared" si="2"/>
        <v>4</v>
      </c>
      <c r="E72" s="959">
        <v>1</v>
      </c>
      <c r="F72" s="960">
        <f>0</f>
        <v>0</v>
      </c>
      <c r="G72" s="960">
        <v>1</v>
      </c>
      <c r="H72" s="960">
        <f>0</f>
        <v>0</v>
      </c>
      <c r="I72" s="960">
        <v>1</v>
      </c>
      <c r="J72" s="960">
        <f>0</f>
        <v>0</v>
      </c>
      <c r="K72" s="960">
        <f>0</f>
        <v>0</v>
      </c>
      <c r="L72" s="960">
        <f>0</f>
        <v>0</v>
      </c>
      <c r="M72" s="960">
        <f>0</f>
        <v>0</v>
      </c>
      <c r="N72" s="960">
        <f>0</f>
        <v>0</v>
      </c>
      <c r="O72" s="960">
        <f>0</f>
        <v>0</v>
      </c>
      <c r="P72" s="960">
        <f>0</f>
        <v>0</v>
      </c>
      <c r="Q72" s="960">
        <f>0</f>
        <v>0</v>
      </c>
      <c r="R72" s="960">
        <f>0</f>
        <v>0</v>
      </c>
      <c r="S72" s="960">
        <f>0</f>
        <v>0</v>
      </c>
      <c r="T72" s="960">
        <f>0</f>
        <v>0</v>
      </c>
      <c r="U72" s="960">
        <v>1</v>
      </c>
      <c r="V72" s="960">
        <f>0</f>
        <v>0</v>
      </c>
      <c r="W72" s="644" t="s">
        <v>719</v>
      </c>
      <c r="X72" s="1461"/>
    </row>
    <row r="73" spans="1:24" s="740" customFormat="1" ht="13.5" thickBot="1">
      <c r="A73" s="1456" t="s">
        <v>822</v>
      </c>
      <c r="B73" s="1457" t="s">
        <v>823</v>
      </c>
      <c r="C73" s="643" t="s">
        <v>241</v>
      </c>
      <c r="D73" s="956">
        <f t="shared" si="2"/>
        <v>24</v>
      </c>
      <c r="E73" s="957">
        <f>0</f>
        <v>0</v>
      </c>
      <c r="F73" s="958">
        <v>3</v>
      </c>
      <c r="G73" s="958">
        <f>0</f>
        <v>0</v>
      </c>
      <c r="H73" s="958">
        <f>0</f>
        <v>0</v>
      </c>
      <c r="I73" s="958">
        <v>1</v>
      </c>
      <c r="J73" s="958">
        <v>1</v>
      </c>
      <c r="K73" s="958">
        <v>1</v>
      </c>
      <c r="L73" s="958">
        <v>2</v>
      </c>
      <c r="M73" s="958">
        <v>2</v>
      </c>
      <c r="N73" s="958">
        <v>2</v>
      </c>
      <c r="O73" s="958">
        <f>0</f>
        <v>0</v>
      </c>
      <c r="P73" s="958">
        <f>0</f>
        <v>0</v>
      </c>
      <c r="Q73" s="958">
        <v>3</v>
      </c>
      <c r="R73" s="958">
        <f>0</f>
        <v>0</v>
      </c>
      <c r="S73" s="958">
        <v>3</v>
      </c>
      <c r="T73" s="958">
        <v>1</v>
      </c>
      <c r="U73" s="958">
        <v>1</v>
      </c>
      <c r="V73" s="958">
        <v>4</v>
      </c>
      <c r="W73" s="643" t="s">
        <v>242</v>
      </c>
      <c r="X73" s="1458" t="s">
        <v>956</v>
      </c>
    </row>
    <row r="74" spans="1:24" s="740" customFormat="1" ht="13.5" thickBot="1">
      <c r="A74" s="1456"/>
      <c r="B74" s="1457"/>
      <c r="C74" s="643" t="s">
        <v>243</v>
      </c>
      <c r="D74" s="956">
        <f t="shared" si="2"/>
        <v>11</v>
      </c>
      <c r="E74" s="957">
        <f>0</f>
        <v>0</v>
      </c>
      <c r="F74" s="958">
        <v>1</v>
      </c>
      <c r="G74" s="958">
        <v>2</v>
      </c>
      <c r="H74" s="958">
        <f>0</f>
        <v>0</v>
      </c>
      <c r="I74" s="958">
        <v>1</v>
      </c>
      <c r="J74" s="958">
        <v>2</v>
      </c>
      <c r="K74" s="958">
        <v>1</v>
      </c>
      <c r="L74" s="958">
        <f>0</f>
        <v>0</v>
      </c>
      <c r="M74" s="958">
        <v>1</v>
      </c>
      <c r="N74" s="958">
        <f>0</f>
        <v>0</v>
      </c>
      <c r="O74" s="958">
        <f>0</f>
        <v>0</v>
      </c>
      <c r="P74" s="958">
        <v>1</v>
      </c>
      <c r="Q74" s="958">
        <f>0</f>
        <v>0</v>
      </c>
      <c r="R74" s="958">
        <v>1</v>
      </c>
      <c r="S74" s="958">
        <f>0</f>
        <v>0</v>
      </c>
      <c r="T74" s="958">
        <f>0</f>
        <v>0</v>
      </c>
      <c r="U74" s="958">
        <f>0</f>
        <v>0</v>
      </c>
      <c r="V74" s="958">
        <v>1</v>
      </c>
      <c r="W74" s="643" t="s">
        <v>719</v>
      </c>
      <c r="X74" s="1458"/>
    </row>
    <row r="75" spans="1:24" s="741" customFormat="1" ht="13.5" thickBot="1">
      <c r="A75" s="1459" t="s">
        <v>824</v>
      </c>
      <c r="B75" s="1460" t="s">
        <v>825</v>
      </c>
      <c r="C75" s="644" t="s">
        <v>241</v>
      </c>
      <c r="D75" s="953">
        <f t="shared" si="2"/>
        <v>8</v>
      </c>
      <c r="E75" s="959">
        <v>1</v>
      </c>
      <c r="F75" s="960">
        <f>0</f>
        <v>0</v>
      </c>
      <c r="G75" s="960">
        <f>0</f>
        <v>0</v>
      </c>
      <c r="H75" s="960">
        <v>1</v>
      </c>
      <c r="I75" s="960">
        <v>2</v>
      </c>
      <c r="J75" s="960">
        <f>0</f>
        <v>0</v>
      </c>
      <c r="K75" s="960">
        <f>0</f>
        <v>0</v>
      </c>
      <c r="L75" s="960">
        <v>3</v>
      </c>
      <c r="M75" s="960">
        <f>0</f>
        <v>0</v>
      </c>
      <c r="N75" s="960">
        <f>0</f>
        <v>0</v>
      </c>
      <c r="O75" s="960">
        <v>1</v>
      </c>
      <c r="P75" s="960">
        <f>0</f>
        <v>0</v>
      </c>
      <c r="Q75" s="960">
        <f>0</f>
        <v>0</v>
      </c>
      <c r="R75" s="960">
        <f>0</f>
        <v>0</v>
      </c>
      <c r="S75" s="960">
        <f>0</f>
        <v>0</v>
      </c>
      <c r="T75" s="960">
        <f>0</f>
        <v>0</v>
      </c>
      <c r="U75" s="960">
        <f>0</f>
        <v>0</v>
      </c>
      <c r="V75" s="960">
        <f>0</f>
        <v>0</v>
      </c>
      <c r="W75" s="644" t="s">
        <v>242</v>
      </c>
      <c r="X75" s="1461" t="s">
        <v>966</v>
      </c>
    </row>
    <row r="76" spans="1:24" s="741" customFormat="1" ht="13.5" thickBot="1">
      <c r="A76" s="1459"/>
      <c r="B76" s="1460"/>
      <c r="C76" s="644" t="s">
        <v>243</v>
      </c>
      <c r="D76" s="953">
        <f t="shared" si="2"/>
        <v>4</v>
      </c>
      <c r="E76" s="959">
        <f>0</f>
        <v>0</v>
      </c>
      <c r="F76" s="960">
        <f>0</f>
        <v>0</v>
      </c>
      <c r="G76" s="960">
        <f>0</f>
        <v>0</v>
      </c>
      <c r="H76" s="960">
        <f>0</f>
        <v>0</v>
      </c>
      <c r="I76" s="960">
        <v>1</v>
      </c>
      <c r="J76" s="960">
        <v>1</v>
      </c>
      <c r="K76" s="960">
        <f>0</f>
        <v>0</v>
      </c>
      <c r="L76" s="960">
        <f>0</f>
        <v>0</v>
      </c>
      <c r="M76" s="960">
        <f>0</f>
        <v>0</v>
      </c>
      <c r="N76" s="960">
        <f>0</f>
        <v>0</v>
      </c>
      <c r="O76" s="960">
        <v>1</v>
      </c>
      <c r="P76" s="960">
        <f>0</f>
        <v>0</v>
      </c>
      <c r="Q76" s="960">
        <f>0</f>
        <v>0</v>
      </c>
      <c r="R76" s="960">
        <f>0</f>
        <v>0</v>
      </c>
      <c r="S76" s="960">
        <f>0</f>
        <v>0</v>
      </c>
      <c r="T76" s="960">
        <f>0</f>
        <v>0</v>
      </c>
      <c r="U76" s="960">
        <f>0</f>
        <v>0</v>
      </c>
      <c r="V76" s="960">
        <v>1</v>
      </c>
      <c r="W76" s="644" t="s">
        <v>719</v>
      </c>
      <c r="X76" s="1461"/>
    </row>
    <row r="77" spans="1:24" s="740" customFormat="1" ht="13.5" thickBot="1">
      <c r="A77" s="1456" t="s">
        <v>826</v>
      </c>
      <c r="B77" s="1457" t="s">
        <v>604</v>
      </c>
      <c r="C77" s="643" t="s">
        <v>241</v>
      </c>
      <c r="D77" s="956">
        <f t="shared" si="2"/>
        <v>11</v>
      </c>
      <c r="E77" s="957">
        <f>0</f>
        <v>0</v>
      </c>
      <c r="F77" s="958">
        <f>0</f>
        <v>0</v>
      </c>
      <c r="G77" s="958">
        <f>0</f>
        <v>0</v>
      </c>
      <c r="H77" s="958">
        <f>0</f>
        <v>0</v>
      </c>
      <c r="I77" s="958">
        <f>0</f>
        <v>0</v>
      </c>
      <c r="J77" s="958">
        <f>0</f>
        <v>0</v>
      </c>
      <c r="K77" s="958">
        <f>0</f>
        <v>0</v>
      </c>
      <c r="L77" s="958">
        <f>0</f>
        <v>0</v>
      </c>
      <c r="M77" s="958">
        <f>0</f>
        <v>0</v>
      </c>
      <c r="N77" s="958">
        <f>0</f>
        <v>0</v>
      </c>
      <c r="O77" s="958">
        <f>0</f>
        <v>0</v>
      </c>
      <c r="P77" s="958">
        <f>0</f>
        <v>0</v>
      </c>
      <c r="Q77" s="958">
        <f>0</f>
        <v>0</v>
      </c>
      <c r="R77" s="958">
        <f>0</f>
        <v>0</v>
      </c>
      <c r="S77" s="958">
        <f>0</f>
        <v>0</v>
      </c>
      <c r="T77" s="958">
        <f>0</f>
        <v>0</v>
      </c>
      <c r="U77" s="958">
        <f>0</f>
        <v>0</v>
      </c>
      <c r="V77" s="958">
        <v>11</v>
      </c>
      <c r="W77" s="643" t="s">
        <v>242</v>
      </c>
      <c r="X77" s="1458" t="s">
        <v>934</v>
      </c>
    </row>
    <row r="78" spans="1:24" s="740" customFormat="1" ht="13.5" thickBot="1">
      <c r="A78" s="1456"/>
      <c r="B78" s="1457"/>
      <c r="C78" s="643" t="s">
        <v>243</v>
      </c>
      <c r="D78" s="956">
        <f t="shared" si="2"/>
        <v>11</v>
      </c>
      <c r="E78" s="957">
        <f>0</f>
        <v>0</v>
      </c>
      <c r="F78" s="958">
        <f>0</f>
        <v>0</v>
      </c>
      <c r="G78" s="958">
        <f>0</f>
        <v>0</v>
      </c>
      <c r="H78" s="958">
        <f>0</f>
        <v>0</v>
      </c>
      <c r="I78" s="958">
        <f>0</f>
        <v>0</v>
      </c>
      <c r="J78" s="958">
        <f>0</f>
        <v>0</v>
      </c>
      <c r="K78" s="958">
        <f>0</f>
        <v>0</v>
      </c>
      <c r="L78" s="958">
        <f>0</f>
        <v>0</v>
      </c>
      <c r="M78" s="958">
        <f>0</f>
        <v>0</v>
      </c>
      <c r="N78" s="958">
        <f>0</f>
        <v>0</v>
      </c>
      <c r="O78" s="958">
        <f>0</f>
        <v>0</v>
      </c>
      <c r="P78" s="958">
        <f>0</f>
        <v>0</v>
      </c>
      <c r="Q78" s="958">
        <f>0</f>
        <v>0</v>
      </c>
      <c r="R78" s="958">
        <f>0</f>
        <v>0</v>
      </c>
      <c r="S78" s="958">
        <f>0</f>
        <v>0</v>
      </c>
      <c r="T78" s="958">
        <f>0</f>
        <v>0</v>
      </c>
      <c r="U78" s="958">
        <f>0</f>
        <v>0</v>
      </c>
      <c r="V78" s="958">
        <v>11</v>
      </c>
      <c r="W78" s="643" t="s">
        <v>719</v>
      </c>
      <c r="X78" s="1458"/>
    </row>
    <row r="79" spans="1:24" s="741" customFormat="1" ht="17.25" customHeight="1" thickBot="1">
      <c r="A79" s="1459" t="s">
        <v>827</v>
      </c>
      <c r="B79" s="1460" t="s">
        <v>828</v>
      </c>
      <c r="C79" s="644" t="s">
        <v>241</v>
      </c>
      <c r="D79" s="953">
        <f t="shared" si="2"/>
        <v>12</v>
      </c>
      <c r="E79" s="959">
        <f>0</f>
        <v>0</v>
      </c>
      <c r="F79" s="960">
        <f>0</f>
        <v>0</v>
      </c>
      <c r="G79" s="960">
        <f>0</f>
        <v>0</v>
      </c>
      <c r="H79" s="960">
        <f>0</f>
        <v>0</v>
      </c>
      <c r="I79" s="960">
        <f>0</f>
        <v>0</v>
      </c>
      <c r="J79" s="960">
        <f>0</f>
        <v>0</v>
      </c>
      <c r="K79" s="960">
        <f>0</f>
        <v>0</v>
      </c>
      <c r="L79" s="960">
        <f>0</f>
        <v>0</v>
      </c>
      <c r="M79" s="960">
        <f>0</f>
        <v>0</v>
      </c>
      <c r="N79" s="960">
        <f>0</f>
        <v>0</v>
      </c>
      <c r="O79" s="960">
        <f>0</f>
        <v>0</v>
      </c>
      <c r="P79" s="960">
        <f>0</f>
        <v>0</v>
      </c>
      <c r="Q79" s="960">
        <f>0</f>
        <v>0</v>
      </c>
      <c r="R79" s="960">
        <f>0</f>
        <v>0</v>
      </c>
      <c r="S79" s="960">
        <f>0</f>
        <v>0</v>
      </c>
      <c r="T79" s="960">
        <f>0</f>
        <v>0</v>
      </c>
      <c r="U79" s="960">
        <f>0</f>
        <v>0</v>
      </c>
      <c r="V79" s="960">
        <v>12</v>
      </c>
      <c r="W79" s="644" t="s">
        <v>242</v>
      </c>
      <c r="X79" s="1461" t="s">
        <v>978</v>
      </c>
    </row>
    <row r="80" spans="1:24" s="741" customFormat="1" ht="17.25" customHeight="1" thickBot="1">
      <c r="A80" s="1459"/>
      <c r="B80" s="1460"/>
      <c r="C80" s="644" t="s">
        <v>243</v>
      </c>
      <c r="D80" s="953">
        <f t="shared" si="2"/>
        <v>12</v>
      </c>
      <c r="E80" s="959">
        <f>0</f>
        <v>0</v>
      </c>
      <c r="F80" s="960">
        <f>0</f>
        <v>0</v>
      </c>
      <c r="G80" s="960">
        <f>0</f>
        <v>0</v>
      </c>
      <c r="H80" s="960">
        <f>0</f>
        <v>0</v>
      </c>
      <c r="I80" s="960">
        <f>0</f>
        <v>0</v>
      </c>
      <c r="J80" s="960">
        <f>0</f>
        <v>0</v>
      </c>
      <c r="K80" s="960">
        <f>0</f>
        <v>0</v>
      </c>
      <c r="L80" s="960">
        <f>0</f>
        <v>0</v>
      </c>
      <c r="M80" s="960">
        <f>0</f>
        <v>0</v>
      </c>
      <c r="N80" s="960">
        <f>0</f>
        <v>0</v>
      </c>
      <c r="O80" s="960">
        <f>0</f>
        <v>0</v>
      </c>
      <c r="P80" s="960">
        <f>0</f>
        <v>0</v>
      </c>
      <c r="Q80" s="960">
        <f>0</f>
        <v>0</v>
      </c>
      <c r="R80" s="960">
        <f>0</f>
        <v>0</v>
      </c>
      <c r="S80" s="960">
        <f>0</f>
        <v>0</v>
      </c>
      <c r="T80" s="960">
        <f>0</f>
        <v>0</v>
      </c>
      <c r="U80" s="960">
        <v>1</v>
      </c>
      <c r="V80" s="960">
        <v>11</v>
      </c>
      <c r="W80" s="644" t="s">
        <v>719</v>
      </c>
      <c r="X80" s="1461"/>
    </row>
    <row r="81" spans="1:24" s="740" customFormat="1" ht="19.5" customHeight="1" thickBot="1">
      <c r="A81" s="1456" t="s">
        <v>829</v>
      </c>
      <c r="B81" s="1457" t="s">
        <v>830</v>
      </c>
      <c r="C81" s="643" t="s">
        <v>241</v>
      </c>
      <c r="D81" s="956">
        <f t="shared" si="2"/>
        <v>40</v>
      </c>
      <c r="E81" s="957">
        <v>6</v>
      </c>
      <c r="F81" s="958">
        <v>3</v>
      </c>
      <c r="G81" s="958">
        <v>2</v>
      </c>
      <c r="H81" s="958">
        <v>2</v>
      </c>
      <c r="I81" s="958">
        <v>4</v>
      </c>
      <c r="J81" s="958">
        <v>5</v>
      </c>
      <c r="K81" s="958">
        <v>4</v>
      </c>
      <c r="L81" s="958">
        <v>3</v>
      </c>
      <c r="M81" s="958">
        <v>2</v>
      </c>
      <c r="N81" s="958">
        <v>2</v>
      </c>
      <c r="O81" s="958">
        <v>1</v>
      </c>
      <c r="P81" s="958">
        <v>1</v>
      </c>
      <c r="Q81" s="958">
        <v>1</v>
      </c>
      <c r="R81" s="958">
        <v>1</v>
      </c>
      <c r="S81" s="958">
        <f>0</f>
        <v>0</v>
      </c>
      <c r="T81" s="958">
        <v>1</v>
      </c>
      <c r="U81" s="958">
        <f>0</f>
        <v>0</v>
      </c>
      <c r="V81" s="958">
        <v>2</v>
      </c>
      <c r="W81" s="643" t="s">
        <v>242</v>
      </c>
      <c r="X81" s="1458" t="s">
        <v>977</v>
      </c>
    </row>
    <row r="82" spans="1:24" s="740" customFormat="1" ht="19.5" customHeight="1" thickBot="1">
      <c r="A82" s="1456"/>
      <c r="B82" s="1457"/>
      <c r="C82" s="643" t="s">
        <v>243</v>
      </c>
      <c r="D82" s="956">
        <f t="shared" si="2"/>
        <v>26</v>
      </c>
      <c r="E82" s="957">
        <v>4</v>
      </c>
      <c r="F82" s="958">
        <v>4</v>
      </c>
      <c r="G82" s="958">
        <v>1</v>
      </c>
      <c r="H82" s="958">
        <v>4</v>
      </c>
      <c r="I82" s="958">
        <v>4</v>
      </c>
      <c r="J82" s="958">
        <v>3</v>
      </c>
      <c r="K82" s="958">
        <v>2</v>
      </c>
      <c r="L82" s="958">
        <v>1</v>
      </c>
      <c r="M82" s="958">
        <v>1</v>
      </c>
      <c r="N82" s="958">
        <f>0</f>
        <v>0</v>
      </c>
      <c r="O82" s="958">
        <v>2</v>
      </c>
      <c r="P82" s="958">
        <f>0</f>
        <v>0</v>
      </c>
      <c r="Q82" s="958">
        <f>0</f>
        <v>0</v>
      </c>
      <c r="R82" s="958">
        <f>0</f>
        <v>0</v>
      </c>
      <c r="S82" s="958">
        <f>0</f>
        <v>0</v>
      </c>
      <c r="T82" s="958">
        <f>0</f>
        <v>0</v>
      </c>
      <c r="U82" s="958">
        <f>0</f>
        <v>0</v>
      </c>
      <c r="V82" s="958">
        <f>0</f>
        <v>0</v>
      </c>
      <c r="W82" s="643" t="s">
        <v>719</v>
      </c>
      <c r="X82" s="1458"/>
    </row>
    <row r="83" spans="1:24" s="741" customFormat="1" ht="13.5" thickBot="1">
      <c r="A83" s="1459" t="s">
        <v>831</v>
      </c>
      <c r="B83" s="1460" t="s">
        <v>832</v>
      </c>
      <c r="C83" s="644" t="s">
        <v>241</v>
      </c>
      <c r="D83" s="953">
        <f t="shared" si="2"/>
        <v>52</v>
      </c>
      <c r="E83" s="959">
        <v>1</v>
      </c>
      <c r="F83" s="960">
        <v>1</v>
      </c>
      <c r="G83" s="960">
        <v>1</v>
      </c>
      <c r="H83" s="960">
        <v>1</v>
      </c>
      <c r="I83" s="960">
        <v>1</v>
      </c>
      <c r="J83" s="960">
        <v>2</v>
      </c>
      <c r="K83" s="960">
        <v>1</v>
      </c>
      <c r="L83" s="960">
        <f>0</f>
        <v>0</v>
      </c>
      <c r="M83" s="960">
        <v>1</v>
      </c>
      <c r="N83" s="960">
        <f>0</f>
        <v>0</v>
      </c>
      <c r="O83" s="960">
        <v>3</v>
      </c>
      <c r="P83" s="960">
        <v>3</v>
      </c>
      <c r="Q83" s="960">
        <v>8</v>
      </c>
      <c r="R83" s="960">
        <v>19</v>
      </c>
      <c r="S83" s="960">
        <v>7</v>
      </c>
      <c r="T83" s="960">
        <v>3</v>
      </c>
      <c r="U83" s="960">
        <f>0</f>
        <v>0</v>
      </c>
      <c r="V83" s="960">
        <f>0</f>
        <v>0</v>
      </c>
      <c r="W83" s="644" t="s">
        <v>242</v>
      </c>
      <c r="X83" s="1461" t="s">
        <v>967</v>
      </c>
    </row>
    <row r="84" spans="1:24" s="741" customFormat="1" ht="13.5" thickBot="1">
      <c r="A84" s="1459"/>
      <c r="B84" s="1460"/>
      <c r="C84" s="644" t="s">
        <v>243</v>
      </c>
      <c r="D84" s="953">
        <f t="shared" si="2"/>
        <v>6</v>
      </c>
      <c r="E84" s="959">
        <f>0</f>
        <v>0</v>
      </c>
      <c r="F84" s="960">
        <f>0</f>
        <v>0</v>
      </c>
      <c r="G84" s="960">
        <f>0</f>
        <v>0</v>
      </c>
      <c r="H84" s="960">
        <f>0</f>
        <v>0</v>
      </c>
      <c r="I84" s="960">
        <f>0</f>
        <v>0</v>
      </c>
      <c r="J84" s="960">
        <f>0</f>
        <v>0</v>
      </c>
      <c r="K84" s="960">
        <v>2</v>
      </c>
      <c r="L84" s="960">
        <f>0</f>
        <v>0</v>
      </c>
      <c r="M84" s="960">
        <f>0</f>
        <v>0</v>
      </c>
      <c r="N84" s="960">
        <f>0</f>
        <v>0</v>
      </c>
      <c r="O84" s="960">
        <v>1</v>
      </c>
      <c r="P84" s="960">
        <v>1</v>
      </c>
      <c r="Q84" s="960">
        <v>1</v>
      </c>
      <c r="R84" s="960">
        <v>1</v>
      </c>
      <c r="S84" s="960">
        <f>0</f>
        <v>0</v>
      </c>
      <c r="T84" s="960">
        <f>0</f>
        <v>0</v>
      </c>
      <c r="U84" s="960">
        <f>0</f>
        <v>0</v>
      </c>
      <c r="V84" s="960">
        <f>0</f>
        <v>0</v>
      </c>
      <c r="W84" s="644" t="s">
        <v>719</v>
      </c>
      <c r="X84" s="1461"/>
    </row>
    <row r="85" spans="1:24" s="740" customFormat="1" ht="44.25" customHeight="1" thickBot="1">
      <c r="A85" s="1456" t="s">
        <v>1283</v>
      </c>
      <c r="B85" s="1457" t="s">
        <v>1017</v>
      </c>
      <c r="C85" s="643" t="s">
        <v>241</v>
      </c>
      <c r="D85" s="956">
        <f t="shared" si="2"/>
        <v>34</v>
      </c>
      <c r="E85" s="957">
        <v>5</v>
      </c>
      <c r="F85" s="958">
        <v>2</v>
      </c>
      <c r="G85" s="958">
        <v>5</v>
      </c>
      <c r="H85" s="958">
        <v>4</v>
      </c>
      <c r="I85" s="958">
        <f>0</f>
        <v>0</v>
      </c>
      <c r="J85" s="958">
        <v>6</v>
      </c>
      <c r="K85" s="958">
        <v>5</v>
      </c>
      <c r="L85" s="958">
        <v>3</v>
      </c>
      <c r="M85" s="958">
        <f>0</f>
        <v>0</v>
      </c>
      <c r="N85" s="958">
        <v>1</v>
      </c>
      <c r="O85" s="958">
        <f>0</f>
        <v>0</v>
      </c>
      <c r="P85" s="958">
        <v>2</v>
      </c>
      <c r="Q85" s="958">
        <f>0</f>
        <v>0</v>
      </c>
      <c r="R85" s="958">
        <v>1</v>
      </c>
      <c r="S85" s="958">
        <f>0</f>
        <v>0</v>
      </c>
      <c r="T85" s="958">
        <f>0</f>
        <v>0</v>
      </c>
      <c r="U85" s="958">
        <f>0</f>
        <v>0</v>
      </c>
      <c r="V85" s="958">
        <f>0</f>
        <v>0</v>
      </c>
      <c r="W85" s="643" t="s">
        <v>242</v>
      </c>
      <c r="X85" s="1458" t="s">
        <v>1267</v>
      </c>
    </row>
    <row r="86" spans="1:24" s="740" customFormat="1" ht="44.25" customHeight="1" thickBot="1">
      <c r="A86" s="1456"/>
      <c r="B86" s="1457"/>
      <c r="C86" s="643" t="s">
        <v>243</v>
      </c>
      <c r="D86" s="956">
        <f t="shared" si="2"/>
        <v>36</v>
      </c>
      <c r="E86" s="957">
        <v>2</v>
      </c>
      <c r="F86" s="958">
        <v>7</v>
      </c>
      <c r="G86" s="958">
        <v>5</v>
      </c>
      <c r="H86" s="958">
        <v>9</v>
      </c>
      <c r="I86" s="958">
        <v>1</v>
      </c>
      <c r="J86" s="958">
        <v>6</v>
      </c>
      <c r="K86" s="958">
        <f>0</f>
        <v>0</v>
      </c>
      <c r="L86" s="958">
        <v>2</v>
      </c>
      <c r="M86" s="958">
        <f>0</f>
        <v>0</v>
      </c>
      <c r="N86" s="958">
        <v>1</v>
      </c>
      <c r="O86" s="958">
        <v>1</v>
      </c>
      <c r="P86" s="958">
        <f>0</f>
        <v>0</v>
      </c>
      <c r="Q86" s="958">
        <f>0</f>
        <v>0</v>
      </c>
      <c r="R86" s="958">
        <f>0</f>
        <v>0</v>
      </c>
      <c r="S86" s="958">
        <f>0</f>
        <v>0</v>
      </c>
      <c r="T86" s="958">
        <f>0</f>
        <v>0</v>
      </c>
      <c r="U86" s="958">
        <f>0</f>
        <v>0</v>
      </c>
      <c r="V86" s="958">
        <v>2</v>
      </c>
      <c r="W86" s="643" t="s">
        <v>719</v>
      </c>
      <c r="X86" s="1458"/>
    </row>
    <row r="87" spans="1:24" s="741" customFormat="1" ht="13.5" thickBot="1">
      <c r="A87" s="1459" t="s">
        <v>833</v>
      </c>
      <c r="B87" s="1460" t="s">
        <v>834</v>
      </c>
      <c r="C87" s="644" t="s">
        <v>241</v>
      </c>
      <c r="D87" s="953">
        <f t="shared" si="2"/>
        <v>1</v>
      </c>
      <c r="E87" s="959">
        <f>0</f>
        <v>0</v>
      </c>
      <c r="F87" s="960">
        <f>0</f>
        <v>0</v>
      </c>
      <c r="G87" s="960">
        <f>0</f>
        <v>0</v>
      </c>
      <c r="H87" s="960">
        <f>0</f>
        <v>0</v>
      </c>
      <c r="I87" s="960">
        <f>0</f>
        <v>0</v>
      </c>
      <c r="J87" s="960">
        <v>1</v>
      </c>
      <c r="K87" s="960">
        <f>0</f>
        <v>0</v>
      </c>
      <c r="L87" s="960">
        <f>0</f>
        <v>0</v>
      </c>
      <c r="M87" s="960">
        <f>0</f>
        <v>0</v>
      </c>
      <c r="N87" s="960">
        <f>0</f>
        <v>0</v>
      </c>
      <c r="O87" s="960">
        <f>0</f>
        <v>0</v>
      </c>
      <c r="P87" s="960">
        <f>0</f>
        <v>0</v>
      </c>
      <c r="Q87" s="960">
        <f>0</f>
        <v>0</v>
      </c>
      <c r="R87" s="960">
        <f>0</f>
        <v>0</v>
      </c>
      <c r="S87" s="960">
        <f>0</f>
        <v>0</v>
      </c>
      <c r="T87" s="960">
        <f>0</f>
        <v>0</v>
      </c>
      <c r="U87" s="960">
        <f>0</f>
        <v>0</v>
      </c>
      <c r="V87" s="960">
        <f>0</f>
        <v>0</v>
      </c>
      <c r="W87" s="644" t="s">
        <v>242</v>
      </c>
      <c r="X87" s="1461" t="s">
        <v>968</v>
      </c>
    </row>
    <row r="88" spans="1:24" s="741" customFormat="1" ht="13.5" thickBot="1">
      <c r="A88" s="1459"/>
      <c r="B88" s="1460"/>
      <c r="C88" s="644" t="s">
        <v>243</v>
      </c>
      <c r="D88" s="953">
        <f t="shared" si="2"/>
        <v>0</v>
      </c>
      <c r="E88" s="959">
        <f>0</f>
        <v>0</v>
      </c>
      <c r="F88" s="960">
        <f>0</f>
        <v>0</v>
      </c>
      <c r="G88" s="960">
        <f>0</f>
        <v>0</v>
      </c>
      <c r="H88" s="960">
        <f>0</f>
        <v>0</v>
      </c>
      <c r="I88" s="960">
        <f>0</f>
        <v>0</v>
      </c>
      <c r="J88" s="960">
        <f>0</f>
        <v>0</v>
      </c>
      <c r="K88" s="960">
        <f>0</f>
        <v>0</v>
      </c>
      <c r="L88" s="960">
        <f>0</f>
        <v>0</v>
      </c>
      <c r="M88" s="960">
        <f>0</f>
        <v>0</v>
      </c>
      <c r="N88" s="960">
        <f>0</f>
        <v>0</v>
      </c>
      <c r="O88" s="960">
        <f>0</f>
        <v>0</v>
      </c>
      <c r="P88" s="960">
        <f>0</f>
        <v>0</v>
      </c>
      <c r="Q88" s="960">
        <f>0</f>
        <v>0</v>
      </c>
      <c r="R88" s="960">
        <f>0</f>
        <v>0</v>
      </c>
      <c r="S88" s="960">
        <f>0</f>
        <v>0</v>
      </c>
      <c r="T88" s="960">
        <f>0</f>
        <v>0</v>
      </c>
      <c r="U88" s="960">
        <f>0</f>
        <v>0</v>
      </c>
      <c r="V88" s="960">
        <f>0</f>
        <v>0</v>
      </c>
      <c r="W88" s="644" t="s">
        <v>719</v>
      </c>
      <c r="X88" s="1461"/>
    </row>
    <row r="89" spans="1:24" s="740" customFormat="1" ht="13.5" thickBot="1">
      <c r="A89" s="1456" t="s">
        <v>835</v>
      </c>
      <c r="B89" s="1457" t="s">
        <v>836</v>
      </c>
      <c r="C89" s="643" t="s">
        <v>241</v>
      </c>
      <c r="D89" s="956">
        <f t="shared" si="2"/>
        <v>4</v>
      </c>
      <c r="E89" s="957">
        <f>0</f>
        <v>0</v>
      </c>
      <c r="F89" s="958">
        <f>0</f>
        <v>0</v>
      </c>
      <c r="G89" s="958">
        <f>0</f>
        <v>0</v>
      </c>
      <c r="H89" s="958">
        <f>0</f>
        <v>0</v>
      </c>
      <c r="I89" s="958">
        <v>2</v>
      </c>
      <c r="J89" s="958">
        <f>0</f>
        <v>0</v>
      </c>
      <c r="K89" s="958">
        <f>0</f>
        <v>0</v>
      </c>
      <c r="L89" s="958">
        <f>0</f>
        <v>0</v>
      </c>
      <c r="M89" s="958">
        <v>1</v>
      </c>
      <c r="N89" s="958">
        <f>0</f>
        <v>0</v>
      </c>
      <c r="O89" s="958">
        <f>0</f>
        <v>0</v>
      </c>
      <c r="P89" s="958">
        <f>0</f>
        <v>0</v>
      </c>
      <c r="Q89" s="958">
        <f>0</f>
        <v>0</v>
      </c>
      <c r="R89" s="958">
        <v>1</v>
      </c>
      <c r="S89" s="958">
        <f>0</f>
        <v>0</v>
      </c>
      <c r="T89" s="958">
        <f>0</f>
        <v>0</v>
      </c>
      <c r="U89" s="958">
        <f>0</f>
        <v>0</v>
      </c>
      <c r="V89" s="958">
        <f>0</f>
        <v>0</v>
      </c>
      <c r="W89" s="643" t="s">
        <v>242</v>
      </c>
      <c r="X89" s="1458" t="s">
        <v>969</v>
      </c>
    </row>
    <row r="90" spans="1:24" s="740" customFormat="1" ht="12.75">
      <c r="A90" s="1471"/>
      <c r="B90" s="1472"/>
      <c r="C90" s="645" t="s">
        <v>243</v>
      </c>
      <c r="D90" s="961">
        <f t="shared" si="2"/>
        <v>2</v>
      </c>
      <c r="E90" s="962">
        <f>0</f>
        <v>0</v>
      </c>
      <c r="F90" s="963">
        <f>0</f>
        <v>0</v>
      </c>
      <c r="G90" s="963">
        <f>0</f>
        <v>0</v>
      </c>
      <c r="H90" s="963">
        <f>0</f>
        <v>0</v>
      </c>
      <c r="I90" s="963">
        <f>0</f>
        <v>0</v>
      </c>
      <c r="J90" s="963">
        <f>0</f>
        <v>0</v>
      </c>
      <c r="K90" s="963">
        <f>0</f>
        <v>0</v>
      </c>
      <c r="L90" s="963">
        <f>0</f>
        <v>0</v>
      </c>
      <c r="M90" s="963">
        <f>0</f>
        <v>0</v>
      </c>
      <c r="N90" s="963">
        <f>0</f>
        <v>0</v>
      </c>
      <c r="O90" s="963">
        <f>0</f>
        <v>0</v>
      </c>
      <c r="P90" s="963">
        <f>0</f>
        <v>0</v>
      </c>
      <c r="Q90" s="963">
        <f>0</f>
        <v>0</v>
      </c>
      <c r="R90" s="963">
        <f>0</f>
        <v>0</v>
      </c>
      <c r="S90" s="963">
        <v>2</v>
      </c>
      <c r="T90" s="963">
        <f>0</f>
        <v>0</v>
      </c>
      <c r="U90" s="963">
        <f>0</f>
        <v>0</v>
      </c>
      <c r="V90" s="963">
        <f>0</f>
        <v>0</v>
      </c>
      <c r="W90" s="645" t="s">
        <v>719</v>
      </c>
      <c r="X90" s="1473"/>
    </row>
    <row r="91" spans="1:24" s="741" customFormat="1" ht="13.5" thickBot="1">
      <c r="A91" s="1462" t="s">
        <v>837</v>
      </c>
      <c r="B91" s="1464" t="s">
        <v>838</v>
      </c>
      <c r="C91" s="742" t="s">
        <v>241</v>
      </c>
      <c r="D91" s="966">
        <f t="shared" si="2"/>
        <v>1</v>
      </c>
      <c r="E91" s="967">
        <f>0</f>
        <v>0</v>
      </c>
      <c r="F91" s="968">
        <f>0</f>
        <v>0</v>
      </c>
      <c r="G91" s="968">
        <f>0</f>
        <v>0</v>
      </c>
      <c r="H91" s="968">
        <f>0</f>
        <v>0</v>
      </c>
      <c r="I91" s="968">
        <f>0</f>
        <v>0</v>
      </c>
      <c r="J91" s="968">
        <f>0</f>
        <v>0</v>
      </c>
      <c r="K91" s="968">
        <f>0</f>
        <v>0</v>
      </c>
      <c r="L91" s="968">
        <f>0</f>
        <v>0</v>
      </c>
      <c r="M91" s="968">
        <f>0</f>
        <v>0</v>
      </c>
      <c r="N91" s="968">
        <f>0</f>
        <v>0</v>
      </c>
      <c r="O91" s="968">
        <f>0</f>
        <v>0</v>
      </c>
      <c r="P91" s="968">
        <f>0</f>
        <v>0</v>
      </c>
      <c r="Q91" s="968">
        <f>0</f>
        <v>0</v>
      </c>
      <c r="R91" s="968">
        <f>0</f>
        <v>0</v>
      </c>
      <c r="S91" s="968">
        <v>1</v>
      </c>
      <c r="T91" s="968">
        <f>0</f>
        <v>0</v>
      </c>
      <c r="U91" s="968">
        <f>0</f>
        <v>0</v>
      </c>
      <c r="V91" s="968">
        <f>0</f>
        <v>0</v>
      </c>
      <c r="W91" s="742" t="s">
        <v>242</v>
      </c>
      <c r="X91" s="1466" t="s">
        <v>970</v>
      </c>
    </row>
    <row r="92" spans="1:24" s="741" customFormat="1" ht="12.75">
      <c r="A92" s="1463"/>
      <c r="B92" s="1465"/>
      <c r="C92" s="1013" t="s">
        <v>243</v>
      </c>
      <c r="D92" s="1014">
        <f t="shared" si="2"/>
        <v>2</v>
      </c>
      <c r="E92" s="1012">
        <f>0</f>
        <v>0</v>
      </c>
      <c r="F92" s="1011">
        <f>0</f>
        <v>0</v>
      </c>
      <c r="G92" s="1011">
        <f>0</f>
        <v>0</v>
      </c>
      <c r="H92" s="1011">
        <f>0</f>
        <v>0</v>
      </c>
      <c r="I92" s="1011">
        <f>0</f>
        <v>0</v>
      </c>
      <c r="J92" s="1011">
        <f>0</f>
        <v>0</v>
      </c>
      <c r="K92" s="1011">
        <f>0</f>
        <v>0</v>
      </c>
      <c r="L92" s="1011">
        <f>0</f>
        <v>0</v>
      </c>
      <c r="M92" s="1011">
        <f>0</f>
        <v>0</v>
      </c>
      <c r="N92" s="1011">
        <f>0</f>
        <v>0</v>
      </c>
      <c r="O92" s="1011">
        <v>1</v>
      </c>
      <c r="P92" s="1011">
        <f>0</f>
        <v>0</v>
      </c>
      <c r="Q92" s="1011">
        <f>0</f>
        <v>0</v>
      </c>
      <c r="R92" s="1011">
        <f>0</f>
        <v>0</v>
      </c>
      <c r="S92" s="1011">
        <v>1</v>
      </c>
      <c r="T92" s="1011">
        <f>0</f>
        <v>0</v>
      </c>
      <c r="U92" s="1011">
        <f>0</f>
        <v>0</v>
      </c>
      <c r="V92" s="1011">
        <f>0</f>
        <v>0</v>
      </c>
      <c r="W92" s="1013" t="s">
        <v>719</v>
      </c>
      <c r="X92" s="1467"/>
    </row>
    <row r="93" spans="1:24" s="740" customFormat="1" ht="13.5" thickBot="1">
      <c r="A93" s="1468" t="s">
        <v>839</v>
      </c>
      <c r="B93" s="1469" t="s">
        <v>840</v>
      </c>
      <c r="C93" s="1026" t="s">
        <v>241</v>
      </c>
      <c r="D93" s="1017">
        <f t="shared" si="2"/>
        <v>2</v>
      </c>
      <c r="E93" s="1027">
        <f>0</f>
        <v>0</v>
      </c>
      <c r="F93" s="1028">
        <f>0</f>
        <v>0</v>
      </c>
      <c r="G93" s="1028">
        <f>0</f>
        <v>0</v>
      </c>
      <c r="H93" s="1028">
        <v>1</v>
      </c>
      <c r="I93" s="1028">
        <f>0</f>
        <v>0</v>
      </c>
      <c r="J93" s="1028">
        <f>0</f>
        <v>0</v>
      </c>
      <c r="K93" s="1028">
        <f>0</f>
        <v>0</v>
      </c>
      <c r="L93" s="1028">
        <f>0</f>
        <v>0</v>
      </c>
      <c r="M93" s="1028">
        <f>0</f>
        <v>0</v>
      </c>
      <c r="N93" s="1028">
        <f>0</f>
        <v>0</v>
      </c>
      <c r="O93" s="1028">
        <v>1</v>
      </c>
      <c r="P93" s="1028">
        <f>0</f>
        <v>0</v>
      </c>
      <c r="Q93" s="1028">
        <f>0</f>
        <v>0</v>
      </c>
      <c r="R93" s="1028">
        <f>0</f>
        <v>0</v>
      </c>
      <c r="S93" s="1028">
        <f>0</f>
        <v>0</v>
      </c>
      <c r="T93" s="1028">
        <f>0</f>
        <v>0</v>
      </c>
      <c r="U93" s="1028">
        <f>0</f>
        <v>0</v>
      </c>
      <c r="V93" s="1028">
        <f>0</f>
        <v>0</v>
      </c>
      <c r="W93" s="1026" t="s">
        <v>242</v>
      </c>
      <c r="X93" s="1470" t="s">
        <v>971</v>
      </c>
    </row>
    <row r="94" spans="1:24" s="740" customFormat="1" ht="13.5" thickBot="1">
      <c r="A94" s="1456"/>
      <c r="B94" s="1457"/>
      <c r="C94" s="643" t="s">
        <v>243</v>
      </c>
      <c r="D94" s="956">
        <f t="shared" si="2"/>
        <v>0</v>
      </c>
      <c r="E94" s="957">
        <f>0</f>
        <v>0</v>
      </c>
      <c r="F94" s="958">
        <f>0</f>
        <v>0</v>
      </c>
      <c r="G94" s="958">
        <f>0</f>
        <v>0</v>
      </c>
      <c r="H94" s="958">
        <f>0</f>
        <v>0</v>
      </c>
      <c r="I94" s="958">
        <f>0</f>
        <v>0</v>
      </c>
      <c r="J94" s="958">
        <f>0</f>
        <v>0</v>
      </c>
      <c r="K94" s="958">
        <f>0</f>
        <v>0</v>
      </c>
      <c r="L94" s="958">
        <f>0</f>
        <v>0</v>
      </c>
      <c r="M94" s="958">
        <f>0</f>
        <v>0</v>
      </c>
      <c r="N94" s="958">
        <f>0</f>
        <v>0</v>
      </c>
      <c r="O94" s="958">
        <f>0</f>
        <v>0</v>
      </c>
      <c r="P94" s="958">
        <f>0</f>
        <v>0</v>
      </c>
      <c r="Q94" s="958">
        <f>0</f>
        <v>0</v>
      </c>
      <c r="R94" s="958">
        <f>0</f>
        <v>0</v>
      </c>
      <c r="S94" s="958">
        <f>0</f>
        <v>0</v>
      </c>
      <c r="T94" s="958">
        <f>0</f>
        <v>0</v>
      </c>
      <c r="U94" s="958">
        <f>0</f>
        <v>0</v>
      </c>
      <c r="V94" s="958">
        <f>0</f>
        <v>0</v>
      </c>
      <c r="W94" s="643" t="s">
        <v>719</v>
      </c>
      <c r="X94" s="1458"/>
    </row>
    <row r="95" spans="1:24" s="741" customFormat="1" ht="13.5" thickBot="1">
      <c r="A95" s="1459" t="s">
        <v>841</v>
      </c>
      <c r="B95" s="1460" t="s">
        <v>1374</v>
      </c>
      <c r="C95" s="644" t="s">
        <v>241</v>
      </c>
      <c r="D95" s="953">
        <f t="shared" si="2"/>
        <v>1</v>
      </c>
      <c r="E95" s="959">
        <f>0</f>
        <v>0</v>
      </c>
      <c r="F95" s="960">
        <f>0</f>
        <v>0</v>
      </c>
      <c r="G95" s="960">
        <f>0</f>
        <v>0</v>
      </c>
      <c r="H95" s="960">
        <f>0</f>
        <v>0</v>
      </c>
      <c r="I95" s="960">
        <f>0</f>
        <v>0</v>
      </c>
      <c r="J95" s="960">
        <f>0</f>
        <v>0</v>
      </c>
      <c r="K95" s="960">
        <f>0</f>
        <v>0</v>
      </c>
      <c r="L95" s="960">
        <f>0</f>
        <v>0</v>
      </c>
      <c r="M95" s="960">
        <f>0</f>
        <v>0</v>
      </c>
      <c r="N95" s="960">
        <f>0</f>
        <v>0</v>
      </c>
      <c r="O95" s="960">
        <v>1</v>
      </c>
      <c r="P95" s="960">
        <f>0</f>
        <v>0</v>
      </c>
      <c r="Q95" s="960">
        <f>0</f>
        <v>0</v>
      </c>
      <c r="R95" s="960">
        <f>0</f>
        <v>0</v>
      </c>
      <c r="S95" s="960">
        <f>0</f>
        <v>0</v>
      </c>
      <c r="T95" s="960">
        <f>0</f>
        <v>0</v>
      </c>
      <c r="U95" s="960">
        <f>0</f>
        <v>0</v>
      </c>
      <c r="V95" s="960">
        <f>0</f>
        <v>0</v>
      </c>
      <c r="W95" s="644" t="s">
        <v>242</v>
      </c>
      <c r="X95" s="1461" t="s">
        <v>1373</v>
      </c>
    </row>
    <row r="96" spans="1:24" s="741" customFormat="1" ht="13.5" thickBot="1">
      <c r="A96" s="1459"/>
      <c r="B96" s="1460"/>
      <c r="C96" s="644" t="s">
        <v>243</v>
      </c>
      <c r="D96" s="953">
        <f t="shared" si="2"/>
        <v>1</v>
      </c>
      <c r="E96" s="959">
        <f>0</f>
        <v>0</v>
      </c>
      <c r="F96" s="960">
        <f>0</f>
        <v>0</v>
      </c>
      <c r="G96" s="960">
        <f>0</f>
        <v>0</v>
      </c>
      <c r="H96" s="960">
        <f>0</f>
        <v>0</v>
      </c>
      <c r="I96" s="960">
        <f>0</f>
        <v>0</v>
      </c>
      <c r="J96" s="960">
        <f>0</f>
        <v>0</v>
      </c>
      <c r="K96" s="960">
        <f>0</f>
        <v>0</v>
      </c>
      <c r="L96" s="960">
        <f>0</f>
        <v>0</v>
      </c>
      <c r="M96" s="960">
        <f>0</f>
        <v>0</v>
      </c>
      <c r="N96" s="960">
        <f>0</f>
        <v>0</v>
      </c>
      <c r="O96" s="960">
        <f>0</f>
        <v>0</v>
      </c>
      <c r="P96" s="960">
        <f>0</f>
        <v>0</v>
      </c>
      <c r="Q96" s="960">
        <f>0</f>
        <v>0</v>
      </c>
      <c r="R96" s="960">
        <f>0</f>
        <v>0</v>
      </c>
      <c r="S96" s="960">
        <f>0</f>
        <v>0</v>
      </c>
      <c r="T96" s="960">
        <v>1</v>
      </c>
      <c r="U96" s="960">
        <f>0</f>
        <v>0</v>
      </c>
      <c r="V96" s="960">
        <f>0</f>
        <v>0</v>
      </c>
      <c r="W96" s="644" t="s">
        <v>719</v>
      </c>
      <c r="X96" s="1461"/>
    </row>
    <row r="97" spans="1:24" s="740" customFormat="1" ht="13.5" thickBot="1">
      <c r="A97" s="1456" t="s">
        <v>844</v>
      </c>
      <c r="B97" s="1457" t="s">
        <v>845</v>
      </c>
      <c r="C97" s="643" t="s">
        <v>241</v>
      </c>
      <c r="D97" s="956">
        <f t="shared" si="2"/>
        <v>4</v>
      </c>
      <c r="E97" s="957">
        <f>0</f>
        <v>0</v>
      </c>
      <c r="F97" s="958">
        <v>2</v>
      </c>
      <c r="G97" s="958">
        <f>0</f>
        <v>0</v>
      </c>
      <c r="H97" s="958">
        <f>0</f>
        <v>0</v>
      </c>
      <c r="I97" s="958">
        <f>0</f>
        <v>0</v>
      </c>
      <c r="J97" s="958">
        <f>0</f>
        <v>0</v>
      </c>
      <c r="K97" s="958">
        <v>1</v>
      </c>
      <c r="L97" s="958">
        <f>0</f>
        <v>0</v>
      </c>
      <c r="M97" s="958">
        <f>0</f>
        <v>0</v>
      </c>
      <c r="N97" s="958">
        <f>0</f>
        <v>0</v>
      </c>
      <c r="O97" s="958">
        <f>0</f>
        <v>0</v>
      </c>
      <c r="P97" s="958">
        <v>1</v>
      </c>
      <c r="Q97" s="958">
        <f>0</f>
        <v>0</v>
      </c>
      <c r="R97" s="958">
        <f>0</f>
        <v>0</v>
      </c>
      <c r="S97" s="958">
        <f>0</f>
        <v>0</v>
      </c>
      <c r="T97" s="958">
        <f>0</f>
        <v>0</v>
      </c>
      <c r="U97" s="958">
        <f>0</f>
        <v>0</v>
      </c>
      <c r="V97" s="958">
        <f>0</f>
        <v>0</v>
      </c>
      <c r="W97" s="643" t="s">
        <v>242</v>
      </c>
      <c r="X97" s="1458" t="s">
        <v>1018</v>
      </c>
    </row>
    <row r="98" spans="1:24" s="740" customFormat="1" ht="12.75">
      <c r="A98" s="1471"/>
      <c r="B98" s="1472"/>
      <c r="C98" s="645" t="s">
        <v>243</v>
      </c>
      <c r="D98" s="961">
        <f t="shared" si="2"/>
        <v>3</v>
      </c>
      <c r="E98" s="962">
        <f>0</f>
        <v>0</v>
      </c>
      <c r="F98" s="963">
        <f>0</f>
        <v>0</v>
      </c>
      <c r="G98" s="963">
        <f>0</f>
        <v>0</v>
      </c>
      <c r="H98" s="963">
        <f>0</f>
        <v>0</v>
      </c>
      <c r="I98" s="963">
        <f>0</f>
        <v>0</v>
      </c>
      <c r="J98" s="963">
        <f>0</f>
        <v>0</v>
      </c>
      <c r="K98" s="963">
        <v>2</v>
      </c>
      <c r="L98" s="963">
        <f>0</f>
        <v>0</v>
      </c>
      <c r="M98" s="963">
        <f>0</f>
        <v>0</v>
      </c>
      <c r="N98" s="963">
        <f>0</f>
        <v>0</v>
      </c>
      <c r="O98" s="963">
        <f>0</f>
        <v>0</v>
      </c>
      <c r="P98" s="963">
        <v>1</v>
      </c>
      <c r="Q98" s="963">
        <f>0</f>
        <v>0</v>
      </c>
      <c r="R98" s="963">
        <f>0</f>
        <v>0</v>
      </c>
      <c r="S98" s="963">
        <f>0</f>
        <v>0</v>
      </c>
      <c r="T98" s="963">
        <f>0</f>
        <v>0</v>
      </c>
      <c r="U98" s="963">
        <f>0</f>
        <v>0</v>
      </c>
      <c r="V98" s="963">
        <f>0</f>
        <v>0</v>
      </c>
      <c r="W98" s="645" t="s">
        <v>719</v>
      </c>
      <c r="X98" s="1473"/>
    </row>
    <row r="99" spans="1:24" s="744" customFormat="1" ht="13.5" thickBot="1">
      <c r="A99" s="1450" t="s">
        <v>425</v>
      </c>
      <c r="B99" s="1450"/>
      <c r="C99" s="1015" t="s">
        <v>241</v>
      </c>
      <c r="D99" s="950">
        <f t="shared" ref="D99:U100" si="3">D7+D9+D11+D13+D15+D17+D19+D21+D23+D25+D27+D29+D31+D33+D35+D37+D39+D41+D43+D45+D47+D49+D51+D53+D55+D57+D59+D61+D63+D65+D67+D69+D71+D73+D75+D77+D79+D81+D83+D85+D87+D89+D91+D93+D95+D97</f>
        <v>432</v>
      </c>
      <c r="E99" s="950">
        <f t="shared" si="3"/>
        <v>42</v>
      </c>
      <c r="F99" s="950">
        <f t="shared" si="3"/>
        <v>52</v>
      </c>
      <c r="G99" s="950">
        <f t="shared" si="3"/>
        <v>40</v>
      </c>
      <c r="H99" s="950">
        <f t="shared" si="3"/>
        <v>30</v>
      </c>
      <c r="I99" s="950">
        <f t="shared" si="3"/>
        <v>37</v>
      </c>
      <c r="J99" s="950">
        <f t="shared" si="3"/>
        <v>38</v>
      </c>
      <c r="K99" s="950">
        <f t="shared" si="3"/>
        <v>37</v>
      </c>
      <c r="L99" s="950">
        <f t="shared" si="3"/>
        <v>21</v>
      </c>
      <c r="M99" s="950">
        <f t="shared" si="3"/>
        <v>13</v>
      </c>
      <c r="N99" s="950">
        <f t="shared" si="3"/>
        <v>10</v>
      </c>
      <c r="O99" s="950">
        <f t="shared" si="3"/>
        <v>11</v>
      </c>
      <c r="P99" s="950">
        <f t="shared" si="3"/>
        <v>10</v>
      </c>
      <c r="Q99" s="950">
        <f t="shared" si="3"/>
        <v>15</v>
      </c>
      <c r="R99" s="950">
        <f t="shared" si="3"/>
        <v>23</v>
      </c>
      <c r="S99" s="950">
        <f t="shared" si="3"/>
        <v>13</v>
      </c>
      <c r="T99" s="950">
        <f t="shared" si="3"/>
        <v>8</v>
      </c>
      <c r="U99" s="950">
        <f t="shared" si="3"/>
        <v>2</v>
      </c>
      <c r="V99" s="950">
        <f>V7+V9+V11+V13+V15+V17+V19+V21+V23+V25+V27+V29+V31+V33+V35+V37+V39+V41+V43+V45+V47+V49+V51+V53+V55+V57+V59+V61+V63+V65+V67+V69+V71+V73+V75+V77+V79+V81+V83+V85+V87+V89+V91+V93+V95+V97</f>
        <v>30</v>
      </c>
      <c r="W99" s="1015" t="s">
        <v>242</v>
      </c>
      <c r="X99" s="1453" t="s">
        <v>856</v>
      </c>
    </row>
    <row r="100" spans="1:24" s="744" customFormat="1" ht="13.5" thickBot="1">
      <c r="A100" s="1451"/>
      <c r="B100" s="1451"/>
      <c r="C100" s="754" t="s">
        <v>243</v>
      </c>
      <c r="D100" s="966">
        <f t="shared" si="3"/>
        <v>263</v>
      </c>
      <c r="E100" s="966">
        <f t="shared" si="3"/>
        <v>26</v>
      </c>
      <c r="F100" s="966">
        <f t="shared" si="3"/>
        <v>40</v>
      </c>
      <c r="G100" s="966">
        <f t="shared" si="3"/>
        <v>27</v>
      </c>
      <c r="H100" s="966">
        <f t="shared" si="3"/>
        <v>31</v>
      </c>
      <c r="I100" s="966">
        <f t="shared" si="3"/>
        <v>20</v>
      </c>
      <c r="J100" s="966">
        <f t="shared" si="3"/>
        <v>28</v>
      </c>
      <c r="K100" s="966">
        <f t="shared" si="3"/>
        <v>16</v>
      </c>
      <c r="L100" s="966">
        <f t="shared" si="3"/>
        <v>13</v>
      </c>
      <c r="M100" s="966">
        <f t="shared" si="3"/>
        <v>5</v>
      </c>
      <c r="N100" s="966">
        <f t="shared" si="3"/>
        <v>4</v>
      </c>
      <c r="O100" s="966">
        <f t="shared" si="3"/>
        <v>8</v>
      </c>
      <c r="P100" s="966">
        <f t="shared" si="3"/>
        <v>4</v>
      </c>
      <c r="Q100" s="966">
        <f t="shared" si="3"/>
        <v>2</v>
      </c>
      <c r="R100" s="966">
        <f t="shared" si="3"/>
        <v>4</v>
      </c>
      <c r="S100" s="966">
        <f t="shared" si="3"/>
        <v>4</v>
      </c>
      <c r="T100" s="966">
        <f t="shared" si="3"/>
        <v>1</v>
      </c>
      <c r="U100" s="966">
        <f t="shared" si="3"/>
        <v>3</v>
      </c>
      <c r="V100" s="966">
        <f t="shared" ref="V100" si="4">V8+V10+V12+V14+V16+V18+V20+V22+V24+V26+V28+V30+V32+V34+V36+V38+V40+V42+V44+V46+V48+V50+V52+V54+V56+V58+V60+V62+V64+V66+V68+V70+V72+V74+V76+V78+V80+V82+V84+V86+V88+V90+V92+V94+V96+V98</f>
        <v>27</v>
      </c>
      <c r="W100" s="754" t="s">
        <v>719</v>
      </c>
      <c r="X100" s="1454"/>
    </row>
    <row r="101" spans="1:24" s="743" customFormat="1" ht="12.75">
      <c r="A101" s="1452"/>
      <c r="B101" s="1452"/>
      <c r="C101" s="755" t="s">
        <v>66</v>
      </c>
      <c r="D101" s="1016">
        <f t="shared" ref="D101:U101" si="5">D99+D100</f>
        <v>695</v>
      </c>
      <c r="E101" s="1016">
        <f t="shared" si="5"/>
        <v>68</v>
      </c>
      <c r="F101" s="1016">
        <f t="shared" si="5"/>
        <v>92</v>
      </c>
      <c r="G101" s="1016">
        <f t="shared" si="5"/>
        <v>67</v>
      </c>
      <c r="H101" s="1016">
        <f t="shared" si="5"/>
        <v>61</v>
      </c>
      <c r="I101" s="1016">
        <f t="shared" si="5"/>
        <v>57</v>
      </c>
      <c r="J101" s="1016">
        <f t="shared" si="5"/>
        <v>66</v>
      </c>
      <c r="K101" s="1016">
        <f t="shared" si="5"/>
        <v>53</v>
      </c>
      <c r="L101" s="1016">
        <f t="shared" si="5"/>
        <v>34</v>
      </c>
      <c r="M101" s="1016">
        <f t="shared" si="5"/>
        <v>18</v>
      </c>
      <c r="N101" s="1016">
        <f t="shared" si="5"/>
        <v>14</v>
      </c>
      <c r="O101" s="1016">
        <f t="shared" si="5"/>
        <v>19</v>
      </c>
      <c r="P101" s="1016">
        <f t="shared" si="5"/>
        <v>14</v>
      </c>
      <c r="Q101" s="1016">
        <f t="shared" si="5"/>
        <v>17</v>
      </c>
      <c r="R101" s="1016">
        <f t="shared" si="5"/>
        <v>27</v>
      </c>
      <c r="S101" s="1016">
        <f t="shared" si="5"/>
        <v>17</v>
      </c>
      <c r="T101" s="1016">
        <f t="shared" si="5"/>
        <v>9</v>
      </c>
      <c r="U101" s="1016">
        <f t="shared" si="5"/>
        <v>5</v>
      </c>
      <c r="V101" s="1016">
        <f>V99+V100</f>
        <v>57</v>
      </c>
      <c r="W101" s="755" t="s">
        <v>245</v>
      </c>
      <c r="X101" s="1455" t="s">
        <v>856</v>
      </c>
    </row>
    <row r="102" spans="1:24" ht="12.75">
      <c r="A102" s="1449" t="s">
        <v>1079</v>
      </c>
      <c r="B102" s="1449"/>
      <c r="X102" s="639" t="s">
        <v>1080</v>
      </c>
    </row>
  </sheetData>
  <mergeCells count="145">
    <mergeCell ref="A1:X1"/>
    <mergeCell ref="A2:X2"/>
    <mergeCell ref="A3:X3"/>
    <mergeCell ref="A4:X4"/>
    <mergeCell ref="A7:A8"/>
    <mergeCell ref="B7:B8"/>
    <mergeCell ref="X9:X10"/>
    <mergeCell ref="A11:A12"/>
    <mergeCell ref="B11:B12"/>
    <mergeCell ref="X11:X12"/>
    <mergeCell ref="A9:A10"/>
    <mergeCell ref="B9:B10"/>
    <mergeCell ref="X7:X8"/>
    <mergeCell ref="A19:A20"/>
    <mergeCell ref="B19:B20"/>
    <mergeCell ref="X19:X20"/>
    <mergeCell ref="A21:A22"/>
    <mergeCell ref="B21:B22"/>
    <mergeCell ref="A41:A42"/>
    <mergeCell ref="B41:B42"/>
    <mergeCell ref="X41:X42"/>
    <mergeCell ref="A13:A14"/>
    <mergeCell ref="B13:B14"/>
    <mergeCell ref="X13:X14"/>
    <mergeCell ref="A15:A16"/>
    <mergeCell ref="B15:B16"/>
    <mergeCell ref="A25:A26"/>
    <mergeCell ref="B25:B26"/>
    <mergeCell ref="X25:X26"/>
    <mergeCell ref="A27:A28"/>
    <mergeCell ref="B27:B28"/>
    <mergeCell ref="X27:X28"/>
    <mergeCell ref="X15:X16"/>
    <mergeCell ref="A17:A18"/>
    <mergeCell ref="B17:B18"/>
    <mergeCell ref="X17:X18"/>
    <mergeCell ref="X21:X22"/>
    <mergeCell ref="A43:A44"/>
    <mergeCell ref="B43:B44"/>
    <mergeCell ref="X43:X44"/>
    <mergeCell ref="A23:A24"/>
    <mergeCell ref="B23:B24"/>
    <mergeCell ref="X23:X24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9:A40"/>
    <mergeCell ref="B39:B40"/>
    <mergeCell ref="X39:X40"/>
    <mergeCell ref="A37:A38"/>
    <mergeCell ref="B37:B38"/>
    <mergeCell ref="X37:X38"/>
    <mergeCell ref="A31:A32"/>
    <mergeCell ref="B31:B32"/>
    <mergeCell ref="X31:X32"/>
    <mergeCell ref="A45:A46"/>
    <mergeCell ref="B45:B46"/>
    <mergeCell ref="X45:X46"/>
    <mergeCell ref="A63:A64"/>
    <mergeCell ref="B63:B64"/>
    <mergeCell ref="X63:X64"/>
    <mergeCell ref="A49:A50"/>
    <mergeCell ref="B49:B50"/>
    <mergeCell ref="X49:X50"/>
    <mergeCell ref="A51:A52"/>
    <mergeCell ref="B51:B52"/>
    <mergeCell ref="X51:X52"/>
    <mergeCell ref="A53:A54"/>
    <mergeCell ref="B53:B54"/>
    <mergeCell ref="X53:X54"/>
    <mergeCell ref="A55:A56"/>
    <mergeCell ref="B55:B56"/>
    <mergeCell ref="X55:X56"/>
    <mergeCell ref="A47:A48"/>
    <mergeCell ref="B47:B48"/>
    <mergeCell ref="X47:X48"/>
    <mergeCell ref="A57:A58"/>
    <mergeCell ref="B57:B58"/>
    <mergeCell ref="X57:X58"/>
    <mergeCell ref="A59:A60"/>
    <mergeCell ref="B59:B60"/>
    <mergeCell ref="X59:X60"/>
    <mergeCell ref="A61:A62"/>
    <mergeCell ref="B61:B62"/>
    <mergeCell ref="X61:X62"/>
    <mergeCell ref="A81:A82"/>
    <mergeCell ref="B81:B82"/>
    <mergeCell ref="X81:X82"/>
    <mergeCell ref="A65:A66"/>
    <mergeCell ref="B65:B66"/>
    <mergeCell ref="X65:X66"/>
    <mergeCell ref="A67:A68"/>
    <mergeCell ref="B67:B68"/>
    <mergeCell ref="X67:X68"/>
    <mergeCell ref="A69:A70"/>
    <mergeCell ref="B69:B70"/>
    <mergeCell ref="X69:X70"/>
    <mergeCell ref="A89:A90"/>
    <mergeCell ref="B89:B90"/>
    <mergeCell ref="X89:X90"/>
    <mergeCell ref="A71:A72"/>
    <mergeCell ref="B71:B72"/>
    <mergeCell ref="X71:X72"/>
    <mergeCell ref="A75:A76"/>
    <mergeCell ref="B75:B76"/>
    <mergeCell ref="X75:X76"/>
    <mergeCell ref="A83:A84"/>
    <mergeCell ref="B83:B84"/>
    <mergeCell ref="X83:X84"/>
    <mergeCell ref="A85:A86"/>
    <mergeCell ref="B85:B86"/>
    <mergeCell ref="X85:X86"/>
    <mergeCell ref="A87:A88"/>
    <mergeCell ref="B87:B88"/>
    <mergeCell ref="X87:X88"/>
    <mergeCell ref="A102:B102"/>
    <mergeCell ref="A99:B101"/>
    <mergeCell ref="X99:X101"/>
    <mergeCell ref="A73:A74"/>
    <mergeCell ref="B73:B74"/>
    <mergeCell ref="X73:X74"/>
    <mergeCell ref="A95:A96"/>
    <mergeCell ref="B95:B96"/>
    <mergeCell ref="X95:X96"/>
    <mergeCell ref="A91:A92"/>
    <mergeCell ref="B91:B92"/>
    <mergeCell ref="X91:X92"/>
    <mergeCell ref="A93:A94"/>
    <mergeCell ref="B93:B94"/>
    <mergeCell ref="X93:X94"/>
    <mergeCell ref="A77:A78"/>
    <mergeCell ref="B77:B78"/>
    <mergeCell ref="X77:X78"/>
    <mergeCell ref="A79:A80"/>
    <mergeCell ref="B79:B80"/>
    <mergeCell ref="X79:X80"/>
    <mergeCell ref="A97:A98"/>
    <mergeCell ref="B97:B98"/>
    <mergeCell ref="X97:X98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0" max="2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8"/>
  <sheetViews>
    <sheetView view="pageBreakPreview" topLeftCell="D1" zoomScaleNormal="100" zoomScaleSheetLayoutView="100" workbookViewId="0">
      <selection activeCell="X109" sqref="X109:X110"/>
    </sheetView>
  </sheetViews>
  <sheetFormatPr defaultColWidth="9.140625" defaultRowHeight="14.25"/>
  <cols>
    <col min="1" max="1" width="24" style="639" customWidth="1"/>
    <col min="2" max="2" width="26.7109375" style="639" customWidth="1"/>
    <col min="3" max="3" width="7.42578125" style="639" customWidth="1"/>
    <col min="4" max="4" width="8.5703125" style="646" customWidth="1"/>
    <col min="5" max="9" width="6" style="639" customWidth="1"/>
    <col min="10" max="21" width="4.42578125" style="639" customWidth="1"/>
    <col min="22" max="22" width="4.7109375" style="639" bestFit="1" customWidth="1"/>
    <col min="23" max="23" width="5.28515625" style="639" bestFit="1" customWidth="1"/>
    <col min="24" max="24" width="28.85546875" style="649" customWidth="1"/>
    <col min="25" max="16384" width="9.140625" style="639"/>
  </cols>
  <sheetData>
    <row r="1" spans="1:24" ht="18">
      <c r="A1" s="1479" t="s">
        <v>1043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5.75">
      <c r="A2" s="1480" t="s">
        <v>1061</v>
      </c>
      <c r="B2" s="1480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</row>
    <row r="3" spans="1:24" ht="15.75">
      <c r="A3" s="1480" t="s">
        <v>1012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  <c r="M3" s="1480"/>
      <c r="N3" s="1480"/>
      <c r="O3" s="1480"/>
      <c r="P3" s="1480"/>
      <c r="Q3" s="1480"/>
      <c r="R3" s="1480"/>
      <c r="S3" s="1480"/>
      <c r="T3" s="1480"/>
      <c r="U3" s="1480"/>
      <c r="V3" s="1480"/>
      <c r="W3" s="1480"/>
      <c r="X3" s="1480"/>
    </row>
    <row r="4" spans="1:24" ht="15.75">
      <c r="A4" s="1480">
        <v>2016</v>
      </c>
      <c r="B4" s="1480"/>
      <c r="C4" s="1480"/>
      <c r="D4" s="1480"/>
      <c r="E4" s="1480"/>
      <c r="F4" s="1480"/>
      <c r="G4" s="1480"/>
      <c r="H4" s="1480"/>
      <c r="I4" s="1480"/>
      <c r="J4" s="1480"/>
      <c r="K4" s="1480"/>
      <c r="L4" s="1480"/>
      <c r="M4" s="1480"/>
      <c r="N4" s="1480"/>
      <c r="O4" s="1480"/>
      <c r="P4" s="1480"/>
      <c r="Q4" s="1480"/>
      <c r="R4" s="1480"/>
      <c r="S4" s="1480"/>
      <c r="T4" s="1480"/>
      <c r="U4" s="1480"/>
      <c r="V4" s="1480"/>
      <c r="W4" s="1480"/>
      <c r="X4" s="1480"/>
    </row>
    <row r="5" spans="1:24" ht="15.75">
      <c r="A5" s="648" t="s">
        <v>1013</v>
      </c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Q5" s="1010"/>
      <c r="R5" s="1010"/>
      <c r="S5" s="1010"/>
      <c r="T5" s="1010"/>
      <c r="U5" s="1010"/>
      <c r="V5" s="1010"/>
      <c r="W5" s="1010"/>
      <c r="X5" s="657" t="s">
        <v>295</v>
      </c>
    </row>
    <row r="6" spans="1:24" ht="25.5">
      <c r="A6" s="640" t="s">
        <v>853</v>
      </c>
      <c r="B6" s="641" t="s">
        <v>161</v>
      </c>
      <c r="C6" s="642" t="s">
        <v>678</v>
      </c>
      <c r="D6" s="642" t="s">
        <v>731</v>
      </c>
      <c r="E6" s="888" t="s">
        <v>758</v>
      </c>
      <c r="F6" s="889" t="s">
        <v>391</v>
      </c>
      <c r="G6" s="889" t="s">
        <v>234</v>
      </c>
      <c r="H6" s="889" t="s">
        <v>232</v>
      </c>
      <c r="I6" s="889" t="s">
        <v>230</v>
      </c>
      <c r="J6" s="889" t="s">
        <v>228</v>
      </c>
      <c r="K6" s="889" t="s">
        <v>226</v>
      </c>
      <c r="L6" s="889" t="s">
        <v>224</v>
      </c>
      <c r="M6" s="889" t="s">
        <v>222</v>
      </c>
      <c r="N6" s="889" t="s">
        <v>105</v>
      </c>
      <c r="O6" s="889" t="s">
        <v>103</v>
      </c>
      <c r="P6" s="889" t="s">
        <v>101</v>
      </c>
      <c r="Q6" s="889" t="s">
        <v>99</v>
      </c>
      <c r="R6" s="889" t="s">
        <v>97</v>
      </c>
      <c r="S6" s="889" t="s">
        <v>95</v>
      </c>
      <c r="T6" s="889" t="s">
        <v>214</v>
      </c>
      <c r="U6" s="889" t="s">
        <v>212</v>
      </c>
      <c r="V6" s="890" t="s">
        <v>757</v>
      </c>
      <c r="W6" s="642" t="s">
        <v>677</v>
      </c>
      <c r="X6" s="641" t="s">
        <v>857</v>
      </c>
    </row>
    <row r="7" spans="1:24" s="740" customFormat="1" ht="13.5" thickBot="1">
      <c r="A7" s="1481" t="s">
        <v>1010</v>
      </c>
      <c r="B7" s="1482" t="s">
        <v>1007</v>
      </c>
      <c r="C7" s="753" t="s">
        <v>241</v>
      </c>
      <c r="D7" s="950">
        <f t="shared" ref="D7:D70" si="0">SUM(E7:V7)</f>
        <v>2</v>
      </c>
      <c r="E7" s="951">
        <f>0</f>
        <v>0</v>
      </c>
      <c r="F7" s="952">
        <f>0</f>
        <v>0</v>
      </c>
      <c r="G7" s="952">
        <f>0</f>
        <v>0</v>
      </c>
      <c r="H7" s="952">
        <f>0</f>
        <v>0</v>
      </c>
      <c r="I7" s="952">
        <f>0</f>
        <v>0</v>
      </c>
      <c r="J7" s="952">
        <f>0</f>
        <v>0</v>
      </c>
      <c r="K7" s="952">
        <v>1</v>
      </c>
      <c r="L7" s="952">
        <f>0</f>
        <v>0</v>
      </c>
      <c r="M7" s="952">
        <f>0</f>
        <v>0</v>
      </c>
      <c r="N7" s="952">
        <f>0</f>
        <v>0</v>
      </c>
      <c r="O7" s="952">
        <f>0</f>
        <v>0</v>
      </c>
      <c r="P7" s="952">
        <f>0</f>
        <v>0</v>
      </c>
      <c r="Q7" s="952">
        <f>0</f>
        <v>0</v>
      </c>
      <c r="R7" s="952">
        <f>0</f>
        <v>0</v>
      </c>
      <c r="S7" s="952">
        <f>0</f>
        <v>0</v>
      </c>
      <c r="T7" s="952">
        <f>0</f>
        <v>0</v>
      </c>
      <c r="U7" s="952">
        <f>0</f>
        <v>0</v>
      </c>
      <c r="V7" s="952">
        <v>1</v>
      </c>
      <c r="W7" s="753" t="s">
        <v>242</v>
      </c>
      <c r="X7" s="1483" t="s">
        <v>1020</v>
      </c>
    </row>
    <row r="8" spans="1:24" s="740" customFormat="1" ht="13.5" thickBot="1">
      <c r="A8" s="1462"/>
      <c r="B8" s="1464"/>
      <c r="C8" s="644" t="s">
        <v>243</v>
      </c>
      <c r="D8" s="953">
        <f t="shared" si="0"/>
        <v>2</v>
      </c>
      <c r="E8" s="954">
        <f>0</f>
        <v>0</v>
      </c>
      <c r="F8" s="955">
        <f>0</f>
        <v>0</v>
      </c>
      <c r="G8" s="955">
        <v>1</v>
      </c>
      <c r="H8" s="955">
        <f>0</f>
        <v>0</v>
      </c>
      <c r="I8" s="955">
        <f>0</f>
        <v>0</v>
      </c>
      <c r="J8" s="955">
        <f>0</f>
        <v>0</v>
      </c>
      <c r="K8" s="955">
        <f>0</f>
        <v>0</v>
      </c>
      <c r="L8" s="955">
        <f>0</f>
        <v>0</v>
      </c>
      <c r="M8" s="955">
        <f>0</f>
        <v>0</v>
      </c>
      <c r="N8" s="955">
        <f>0</f>
        <v>0</v>
      </c>
      <c r="O8" s="955">
        <v>1</v>
      </c>
      <c r="P8" s="955">
        <f>0</f>
        <v>0</v>
      </c>
      <c r="Q8" s="955">
        <f>0</f>
        <v>0</v>
      </c>
      <c r="R8" s="955">
        <f>0</f>
        <v>0</v>
      </c>
      <c r="S8" s="955">
        <f>0</f>
        <v>0</v>
      </c>
      <c r="T8" s="955">
        <f>0</f>
        <v>0</v>
      </c>
      <c r="U8" s="955">
        <f>0</f>
        <v>0</v>
      </c>
      <c r="V8" s="955">
        <f>0</f>
        <v>0</v>
      </c>
      <c r="W8" s="644" t="s">
        <v>719</v>
      </c>
      <c r="X8" s="1466"/>
    </row>
    <row r="9" spans="1:24" s="741" customFormat="1" ht="13.5" thickBot="1">
      <c r="A9" s="1477" t="s">
        <v>1279</v>
      </c>
      <c r="B9" s="1478" t="s">
        <v>1280</v>
      </c>
      <c r="C9" s="643" t="s">
        <v>241</v>
      </c>
      <c r="D9" s="956">
        <f t="shared" si="0"/>
        <v>0</v>
      </c>
      <c r="E9" s="957">
        <f>0</f>
        <v>0</v>
      </c>
      <c r="F9" s="958">
        <f>0</f>
        <v>0</v>
      </c>
      <c r="G9" s="958">
        <f>0</f>
        <v>0</v>
      </c>
      <c r="H9" s="958">
        <f>0</f>
        <v>0</v>
      </c>
      <c r="I9" s="958">
        <f>0</f>
        <v>0</v>
      </c>
      <c r="J9" s="958">
        <f>0</f>
        <v>0</v>
      </c>
      <c r="K9" s="958">
        <f>0</f>
        <v>0</v>
      </c>
      <c r="L9" s="958">
        <f>0</f>
        <v>0</v>
      </c>
      <c r="M9" s="958">
        <f>0</f>
        <v>0</v>
      </c>
      <c r="N9" s="958">
        <f>0</f>
        <v>0</v>
      </c>
      <c r="O9" s="958">
        <f>0</f>
        <v>0</v>
      </c>
      <c r="P9" s="958">
        <f>0</f>
        <v>0</v>
      </c>
      <c r="Q9" s="958">
        <f>0</f>
        <v>0</v>
      </c>
      <c r="R9" s="958">
        <f>0</f>
        <v>0</v>
      </c>
      <c r="S9" s="958">
        <f>0</f>
        <v>0</v>
      </c>
      <c r="T9" s="958">
        <f>0</f>
        <v>0</v>
      </c>
      <c r="U9" s="958">
        <f>0</f>
        <v>0</v>
      </c>
      <c r="V9" s="958">
        <f>0</f>
        <v>0</v>
      </c>
      <c r="W9" s="643" t="s">
        <v>242</v>
      </c>
      <c r="X9" s="1458" t="s">
        <v>1277</v>
      </c>
    </row>
    <row r="10" spans="1:24" s="741" customFormat="1" ht="13.5" thickBot="1">
      <c r="A10" s="1468"/>
      <c r="B10" s="1469"/>
      <c r="C10" s="643" t="s">
        <v>243</v>
      </c>
      <c r="D10" s="956">
        <f t="shared" si="0"/>
        <v>1</v>
      </c>
      <c r="E10" s="957">
        <f>0</f>
        <v>0</v>
      </c>
      <c r="F10" s="958">
        <v>1</v>
      </c>
      <c r="G10" s="958">
        <f>0</f>
        <v>0</v>
      </c>
      <c r="H10" s="958">
        <f>0</f>
        <v>0</v>
      </c>
      <c r="I10" s="958">
        <f>0</f>
        <v>0</v>
      </c>
      <c r="J10" s="958">
        <f>0</f>
        <v>0</v>
      </c>
      <c r="K10" s="958">
        <f>0</f>
        <v>0</v>
      </c>
      <c r="L10" s="958">
        <f>0</f>
        <v>0</v>
      </c>
      <c r="M10" s="958">
        <f>0</f>
        <v>0</v>
      </c>
      <c r="N10" s="958">
        <f>0</f>
        <v>0</v>
      </c>
      <c r="O10" s="958">
        <f>0</f>
        <v>0</v>
      </c>
      <c r="P10" s="958">
        <f>0</f>
        <v>0</v>
      </c>
      <c r="Q10" s="958">
        <f>0</f>
        <v>0</v>
      </c>
      <c r="R10" s="958">
        <f>0</f>
        <v>0</v>
      </c>
      <c r="S10" s="958">
        <f>0</f>
        <v>0</v>
      </c>
      <c r="T10" s="958">
        <f>0</f>
        <v>0</v>
      </c>
      <c r="U10" s="958">
        <f>0</f>
        <v>0</v>
      </c>
      <c r="V10" s="958">
        <f>0</f>
        <v>0</v>
      </c>
      <c r="W10" s="643" t="s">
        <v>719</v>
      </c>
      <c r="X10" s="1458"/>
    </row>
    <row r="11" spans="1:24" s="740" customFormat="1" ht="13.5" thickBot="1">
      <c r="A11" s="1463" t="s">
        <v>759</v>
      </c>
      <c r="B11" s="1465" t="s">
        <v>760</v>
      </c>
      <c r="C11" s="644" t="s">
        <v>241</v>
      </c>
      <c r="D11" s="953">
        <f t="shared" si="0"/>
        <v>5</v>
      </c>
      <c r="E11" s="959">
        <f>0</f>
        <v>0</v>
      </c>
      <c r="F11" s="960">
        <f>0</f>
        <v>0</v>
      </c>
      <c r="G11" s="960">
        <f>0</f>
        <v>0</v>
      </c>
      <c r="H11" s="960">
        <v>1</v>
      </c>
      <c r="I11" s="960">
        <f>0</f>
        <v>0</v>
      </c>
      <c r="J11" s="960">
        <f>0</f>
        <v>0</v>
      </c>
      <c r="K11" s="960">
        <v>1</v>
      </c>
      <c r="L11" s="960">
        <f>0</f>
        <v>0</v>
      </c>
      <c r="M11" s="960">
        <v>1</v>
      </c>
      <c r="N11" s="960">
        <f>0</f>
        <v>0</v>
      </c>
      <c r="O11" s="960">
        <f>0</f>
        <v>0</v>
      </c>
      <c r="P11" s="960">
        <v>1</v>
      </c>
      <c r="Q11" s="960">
        <f>0</f>
        <v>0</v>
      </c>
      <c r="R11" s="960">
        <v>1</v>
      </c>
      <c r="S11" s="960">
        <f>0</f>
        <v>0</v>
      </c>
      <c r="T11" s="960">
        <f>0</f>
        <v>0</v>
      </c>
      <c r="U11" s="960">
        <f>0</f>
        <v>0</v>
      </c>
      <c r="V11" s="960">
        <f>0</f>
        <v>0</v>
      </c>
      <c r="W11" s="644" t="s">
        <v>242</v>
      </c>
      <c r="X11" s="1461" t="s">
        <v>936</v>
      </c>
    </row>
    <row r="12" spans="1:24" s="740" customFormat="1" ht="13.5" thickBot="1">
      <c r="A12" s="1462"/>
      <c r="B12" s="1464"/>
      <c r="C12" s="644" t="s">
        <v>243</v>
      </c>
      <c r="D12" s="953">
        <f t="shared" si="0"/>
        <v>1</v>
      </c>
      <c r="E12" s="959">
        <f>0</f>
        <v>0</v>
      </c>
      <c r="F12" s="960">
        <f>0</f>
        <v>0</v>
      </c>
      <c r="G12" s="960">
        <f>0</f>
        <v>0</v>
      </c>
      <c r="H12" s="960">
        <f>0</f>
        <v>0</v>
      </c>
      <c r="I12" s="960">
        <f>0</f>
        <v>0</v>
      </c>
      <c r="J12" s="960">
        <f>0</f>
        <v>0</v>
      </c>
      <c r="K12" s="960">
        <f>0</f>
        <v>0</v>
      </c>
      <c r="L12" s="960">
        <f>0</f>
        <v>0</v>
      </c>
      <c r="M12" s="960">
        <f>0</f>
        <v>0</v>
      </c>
      <c r="N12" s="960">
        <f>0</f>
        <v>0</v>
      </c>
      <c r="O12" s="960">
        <f>0</f>
        <v>0</v>
      </c>
      <c r="P12" s="960">
        <f>0</f>
        <v>0</v>
      </c>
      <c r="Q12" s="960">
        <f>0</f>
        <v>0</v>
      </c>
      <c r="R12" s="960">
        <f>0</f>
        <v>0</v>
      </c>
      <c r="S12" s="960">
        <f>0</f>
        <v>0</v>
      </c>
      <c r="T12" s="960">
        <f>0</f>
        <v>0</v>
      </c>
      <c r="U12" s="960">
        <f>0</f>
        <v>0</v>
      </c>
      <c r="V12" s="960">
        <v>1</v>
      </c>
      <c r="W12" s="644" t="s">
        <v>719</v>
      </c>
      <c r="X12" s="1461"/>
    </row>
    <row r="13" spans="1:24" s="741" customFormat="1" ht="13.5" thickBot="1">
      <c r="A13" s="1477" t="s">
        <v>761</v>
      </c>
      <c r="B13" s="1478" t="s">
        <v>762</v>
      </c>
      <c r="C13" s="643" t="s">
        <v>241</v>
      </c>
      <c r="D13" s="956">
        <f t="shared" si="0"/>
        <v>4</v>
      </c>
      <c r="E13" s="957">
        <f>0</f>
        <v>0</v>
      </c>
      <c r="F13" s="958">
        <f>0</f>
        <v>0</v>
      </c>
      <c r="G13" s="958">
        <f>0</f>
        <v>0</v>
      </c>
      <c r="H13" s="958">
        <f>0</f>
        <v>0</v>
      </c>
      <c r="I13" s="958">
        <v>1</v>
      </c>
      <c r="J13" s="958">
        <f>0</f>
        <v>0</v>
      </c>
      <c r="K13" s="958">
        <v>2</v>
      </c>
      <c r="L13" s="958">
        <f>0</f>
        <v>0</v>
      </c>
      <c r="M13" s="958">
        <v>1</v>
      </c>
      <c r="N13" s="958">
        <f>0</f>
        <v>0</v>
      </c>
      <c r="O13" s="958">
        <f>0</f>
        <v>0</v>
      </c>
      <c r="P13" s="958">
        <f>0</f>
        <v>0</v>
      </c>
      <c r="Q13" s="958">
        <f>0</f>
        <v>0</v>
      </c>
      <c r="R13" s="958">
        <f>0</f>
        <v>0</v>
      </c>
      <c r="S13" s="958">
        <f>0</f>
        <v>0</v>
      </c>
      <c r="T13" s="958">
        <f>0</f>
        <v>0</v>
      </c>
      <c r="U13" s="958">
        <f>0</f>
        <v>0</v>
      </c>
      <c r="V13" s="958">
        <f>0</f>
        <v>0</v>
      </c>
      <c r="W13" s="643" t="s">
        <v>242</v>
      </c>
      <c r="X13" s="1458" t="s">
        <v>937</v>
      </c>
    </row>
    <row r="14" spans="1:24" s="741" customFormat="1" ht="13.5" thickBot="1">
      <c r="A14" s="1468"/>
      <c r="B14" s="1469"/>
      <c r="C14" s="643" t="s">
        <v>243</v>
      </c>
      <c r="D14" s="956">
        <f t="shared" si="0"/>
        <v>3</v>
      </c>
      <c r="E14" s="957">
        <f>0</f>
        <v>0</v>
      </c>
      <c r="F14" s="958">
        <f>0</f>
        <v>0</v>
      </c>
      <c r="G14" s="958">
        <f>0</f>
        <v>0</v>
      </c>
      <c r="H14" s="958">
        <v>1</v>
      </c>
      <c r="I14" s="958">
        <f>0</f>
        <v>0</v>
      </c>
      <c r="J14" s="958">
        <f>0</f>
        <v>0</v>
      </c>
      <c r="K14" s="958">
        <f>0</f>
        <v>0</v>
      </c>
      <c r="L14" s="958">
        <f>0</f>
        <v>0</v>
      </c>
      <c r="M14" s="958">
        <v>1</v>
      </c>
      <c r="N14" s="958">
        <f>0</f>
        <v>0</v>
      </c>
      <c r="O14" s="958">
        <f>0</f>
        <v>0</v>
      </c>
      <c r="P14" s="958">
        <f>0</f>
        <v>0</v>
      </c>
      <c r="Q14" s="958">
        <v>1</v>
      </c>
      <c r="R14" s="958">
        <f>0</f>
        <v>0</v>
      </c>
      <c r="S14" s="958">
        <f>0</f>
        <v>0</v>
      </c>
      <c r="T14" s="958">
        <f>0</f>
        <v>0</v>
      </c>
      <c r="U14" s="958">
        <f>0</f>
        <v>0</v>
      </c>
      <c r="V14" s="958">
        <f>0</f>
        <v>0</v>
      </c>
      <c r="W14" s="643" t="s">
        <v>719</v>
      </c>
      <c r="X14" s="1458"/>
    </row>
    <row r="15" spans="1:24" s="740" customFormat="1" ht="13.5" thickBot="1">
      <c r="A15" s="1463" t="s">
        <v>1011</v>
      </c>
      <c r="B15" s="1465" t="s">
        <v>1008</v>
      </c>
      <c r="C15" s="644" t="s">
        <v>241</v>
      </c>
      <c r="D15" s="953">
        <f t="shared" si="0"/>
        <v>0</v>
      </c>
      <c r="E15" s="959">
        <f>0</f>
        <v>0</v>
      </c>
      <c r="F15" s="960">
        <f>0</f>
        <v>0</v>
      </c>
      <c r="G15" s="960">
        <f>0</f>
        <v>0</v>
      </c>
      <c r="H15" s="960">
        <f>0</f>
        <v>0</v>
      </c>
      <c r="I15" s="960">
        <f>0</f>
        <v>0</v>
      </c>
      <c r="J15" s="960">
        <f>0</f>
        <v>0</v>
      </c>
      <c r="K15" s="960">
        <f>0</f>
        <v>0</v>
      </c>
      <c r="L15" s="960">
        <f>0</f>
        <v>0</v>
      </c>
      <c r="M15" s="960">
        <f>0</f>
        <v>0</v>
      </c>
      <c r="N15" s="960">
        <f>0</f>
        <v>0</v>
      </c>
      <c r="O15" s="960">
        <f>0</f>
        <v>0</v>
      </c>
      <c r="P15" s="960">
        <f>0</f>
        <v>0</v>
      </c>
      <c r="Q15" s="960">
        <f>0</f>
        <v>0</v>
      </c>
      <c r="R15" s="960">
        <f>0</f>
        <v>0</v>
      </c>
      <c r="S15" s="960">
        <f>0</f>
        <v>0</v>
      </c>
      <c r="T15" s="960">
        <f>0</f>
        <v>0</v>
      </c>
      <c r="U15" s="960">
        <f>0</f>
        <v>0</v>
      </c>
      <c r="V15" s="960">
        <f>0</f>
        <v>0</v>
      </c>
      <c r="W15" s="644" t="s">
        <v>242</v>
      </c>
      <c r="X15" s="1461" t="s">
        <v>1019</v>
      </c>
    </row>
    <row r="16" spans="1:24" s="740" customFormat="1" ht="13.5" thickBot="1">
      <c r="A16" s="1462"/>
      <c r="B16" s="1464"/>
      <c r="C16" s="644" t="s">
        <v>243</v>
      </c>
      <c r="D16" s="953">
        <f t="shared" si="0"/>
        <v>2</v>
      </c>
      <c r="E16" s="959">
        <f>0</f>
        <v>0</v>
      </c>
      <c r="F16" s="960">
        <f>0</f>
        <v>0</v>
      </c>
      <c r="G16" s="960">
        <f>0</f>
        <v>0</v>
      </c>
      <c r="H16" s="960">
        <f>0</f>
        <v>0</v>
      </c>
      <c r="I16" s="960">
        <f>0</f>
        <v>0</v>
      </c>
      <c r="J16" s="960">
        <f>0</f>
        <v>0</v>
      </c>
      <c r="K16" s="960">
        <f>0</f>
        <v>0</v>
      </c>
      <c r="L16" s="960">
        <f>0</f>
        <v>0</v>
      </c>
      <c r="M16" s="960">
        <f>0</f>
        <v>0</v>
      </c>
      <c r="N16" s="960">
        <f>0</f>
        <v>0</v>
      </c>
      <c r="O16" s="960">
        <f>0</f>
        <v>0</v>
      </c>
      <c r="P16" s="960">
        <v>1</v>
      </c>
      <c r="Q16" s="960">
        <f>0</f>
        <v>0</v>
      </c>
      <c r="R16" s="960">
        <f>0</f>
        <v>0</v>
      </c>
      <c r="S16" s="960">
        <f>0</f>
        <v>0</v>
      </c>
      <c r="T16" s="960">
        <f>0</f>
        <v>0</v>
      </c>
      <c r="U16" s="960">
        <f>0</f>
        <v>0</v>
      </c>
      <c r="V16" s="960">
        <v>1</v>
      </c>
      <c r="W16" s="644" t="s">
        <v>719</v>
      </c>
      <c r="X16" s="1461"/>
    </row>
    <row r="17" spans="1:24" s="741" customFormat="1" ht="27" customHeight="1" thickBot="1">
      <c r="A17" s="1477" t="s">
        <v>1268</v>
      </c>
      <c r="B17" s="1478" t="s">
        <v>763</v>
      </c>
      <c r="C17" s="643" t="s">
        <v>241</v>
      </c>
      <c r="D17" s="956">
        <f t="shared" si="0"/>
        <v>5</v>
      </c>
      <c r="E17" s="957">
        <f>0</f>
        <v>0</v>
      </c>
      <c r="F17" s="958">
        <f>0</f>
        <v>0</v>
      </c>
      <c r="G17" s="958">
        <f>0</f>
        <v>0</v>
      </c>
      <c r="H17" s="958">
        <f>0</f>
        <v>0</v>
      </c>
      <c r="I17" s="958">
        <f>0</f>
        <v>0</v>
      </c>
      <c r="J17" s="958">
        <f>0</f>
        <v>0</v>
      </c>
      <c r="K17" s="958">
        <f>0</f>
        <v>0</v>
      </c>
      <c r="L17" s="958">
        <f>0</f>
        <v>0</v>
      </c>
      <c r="M17" s="958">
        <v>1</v>
      </c>
      <c r="N17" s="958">
        <f>0</f>
        <v>0</v>
      </c>
      <c r="O17" s="958">
        <f>0</f>
        <v>0</v>
      </c>
      <c r="P17" s="958">
        <v>2</v>
      </c>
      <c r="Q17" s="958">
        <f>0</f>
        <v>0</v>
      </c>
      <c r="R17" s="958">
        <f>0</f>
        <v>0</v>
      </c>
      <c r="S17" s="958">
        <v>1</v>
      </c>
      <c r="T17" s="958">
        <f>0</f>
        <v>0</v>
      </c>
      <c r="U17" s="958">
        <f>0</f>
        <v>0</v>
      </c>
      <c r="V17" s="958">
        <v>1</v>
      </c>
      <c r="W17" s="643" t="s">
        <v>242</v>
      </c>
      <c r="X17" s="1458" t="s">
        <v>938</v>
      </c>
    </row>
    <row r="18" spans="1:24" s="741" customFormat="1" ht="27" customHeight="1" thickBot="1">
      <c r="A18" s="1468"/>
      <c r="B18" s="1469"/>
      <c r="C18" s="643" t="s">
        <v>243</v>
      </c>
      <c r="D18" s="956">
        <f t="shared" si="0"/>
        <v>3</v>
      </c>
      <c r="E18" s="957">
        <f>0</f>
        <v>0</v>
      </c>
      <c r="F18" s="958">
        <f>0</f>
        <v>0</v>
      </c>
      <c r="G18" s="958">
        <v>1</v>
      </c>
      <c r="H18" s="958">
        <f>0</f>
        <v>0</v>
      </c>
      <c r="I18" s="958">
        <f>0</f>
        <v>0</v>
      </c>
      <c r="J18" s="958">
        <f>0</f>
        <v>0</v>
      </c>
      <c r="K18" s="958">
        <v>1</v>
      </c>
      <c r="L18" s="958">
        <f>0</f>
        <v>0</v>
      </c>
      <c r="M18" s="958">
        <f>0</f>
        <v>0</v>
      </c>
      <c r="N18" s="958">
        <f>0</f>
        <v>0</v>
      </c>
      <c r="O18" s="958">
        <f>0</f>
        <v>0</v>
      </c>
      <c r="P18" s="958">
        <v>1</v>
      </c>
      <c r="Q18" s="958">
        <f>0</f>
        <v>0</v>
      </c>
      <c r="R18" s="958">
        <f>0</f>
        <v>0</v>
      </c>
      <c r="S18" s="958">
        <f>0</f>
        <v>0</v>
      </c>
      <c r="T18" s="958">
        <f>0</f>
        <v>0</v>
      </c>
      <c r="U18" s="958">
        <f>0</f>
        <v>0</v>
      </c>
      <c r="V18" s="958">
        <f>0</f>
        <v>0</v>
      </c>
      <c r="W18" s="643" t="s">
        <v>719</v>
      </c>
      <c r="X18" s="1458"/>
    </row>
    <row r="19" spans="1:24" s="740" customFormat="1" ht="13.5" thickBot="1">
      <c r="A19" s="1463" t="s">
        <v>764</v>
      </c>
      <c r="B19" s="1465" t="s">
        <v>765</v>
      </c>
      <c r="C19" s="644" t="s">
        <v>241</v>
      </c>
      <c r="D19" s="953">
        <f t="shared" si="0"/>
        <v>3</v>
      </c>
      <c r="E19" s="959">
        <f>0</f>
        <v>0</v>
      </c>
      <c r="F19" s="960">
        <f>0</f>
        <v>0</v>
      </c>
      <c r="G19" s="960">
        <f>0</f>
        <v>0</v>
      </c>
      <c r="H19" s="960">
        <v>1</v>
      </c>
      <c r="I19" s="960">
        <f>0</f>
        <v>0</v>
      </c>
      <c r="J19" s="960">
        <f>0</f>
        <v>0</v>
      </c>
      <c r="K19" s="960">
        <f>0</f>
        <v>0</v>
      </c>
      <c r="L19" s="960">
        <f>0</f>
        <v>0</v>
      </c>
      <c r="M19" s="960">
        <f>0</f>
        <v>0</v>
      </c>
      <c r="N19" s="960">
        <v>1</v>
      </c>
      <c r="O19" s="960">
        <f>0</f>
        <v>0</v>
      </c>
      <c r="P19" s="960">
        <f>0</f>
        <v>0</v>
      </c>
      <c r="Q19" s="960">
        <f>0</f>
        <v>0</v>
      </c>
      <c r="R19" s="960">
        <v>1</v>
      </c>
      <c r="S19" s="960">
        <f>0</f>
        <v>0</v>
      </c>
      <c r="T19" s="960">
        <f>0</f>
        <v>0</v>
      </c>
      <c r="U19" s="960">
        <f>0</f>
        <v>0</v>
      </c>
      <c r="V19" s="960">
        <f>0</f>
        <v>0</v>
      </c>
      <c r="W19" s="644" t="s">
        <v>242</v>
      </c>
      <c r="X19" s="1461" t="s">
        <v>940</v>
      </c>
    </row>
    <row r="20" spans="1:24" s="740" customFormat="1" ht="13.5" thickBot="1">
      <c r="A20" s="1462"/>
      <c r="B20" s="1464"/>
      <c r="C20" s="644" t="s">
        <v>243</v>
      </c>
      <c r="D20" s="953">
        <f t="shared" si="0"/>
        <v>2</v>
      </c>
      <c r="E20" s="959">
        <f>0</f>
        <v>0</v>
      </c>
      <c r="F20" s="960">
        <f>0</f>
        <v>0</v>
      </c>
      <c r="G20" s="960">
        <f>0</f>
        <v>0</v>
      </c>
      <c r="H20" s="960">
        <f>0</f>
        <v>0</v>
      </c>
      <c r="I20" s="960">
        <v>1</v>
      </c>
      <c r="J20" s="960">
        <f>0</f>
        <v>0</v>
      </c>
      <c r="K20" s="960">
        <f>0</f>
        <v>0</v>
      </c>
      <c r="L20" s="960">
        <f>0</f>
        <v>0</v>
      </c>
      <c r="M20" s="960">
        <f>0</f>
        <v>0</v>
      </c>
      <c r="N20" s="960">
        <f>0</f>
        <v>0</v>
      </c>
      <c r="O20" s="960">
        <f>0</f>
        <v>0</v>
      </c>
      <c r="P20" s="960">
        <v>1</v>
      </c>
      <c r="Q20" s="960">
        <f>0</f>
        <v>0</v>
      </c>
      <c r="R20" s="960">
        <f>0</f>
        <v>0</v>
      </c>
      <c r="S20" s="960">
        <f>0</f>
        <v>0</v>
      </c>
      <c r="T20" s="960">
        <f>0</f>
        <v>0</v>
      </c>
      <c r="U20" s="960">
        <f>0</f>
        <v>0</v>
      </c>
      <c r="V20" s="960">
        <f>0</f>
        <v>0</v>
      </c>
      <c r="W20" s="644" t="s">
        <v>719</v>
      </c>
      <c r="X20" s="1461"/>
    </row>
    <row r="21" spans="1:24" s="741" customFormat="1" ht="13.5" thickBot="1">
      <c r="A21" s="1477" t="s">
        <v>766</v>
      </c>
      <c r="B21" s="1478" t="s">
        <v>767</v>
      </c>
      <c r="C21" s="643" t="s">
        <v>241</v>
      </c>
      <c r="D21" s="956">
        <f t="shared" si="0"/>
        <v>2</v>
      </c>
      <c r="E21" s="957">
        <f>0</f>
        <v>0</v>
      </c>
      <c r="F21" s="958">
        <f>0</f>
        <v>0</v>
      </c>
      <c r="G21" s="958">
        <f>0</f>
        <v>0</v>
      </c>
      <c r="H21" s="958">
        <f>0</f>
        <v>0</v>
      </c>
      <c r="I21" s="958">
        <f>0</f>
        <v>0</v>
      </c>
      <c r="J21" s="958">
        <f>0</f>
        <v>0</v>
      </c>
      <c r="K21" s="958">
        <v>1</v>
      </c>
      <c r="L21" s="958">
        <v>1</v>
      </c>
      <c r="M21" s="958">
        <f>0</f>
        <v>0</v>
      </c>
      <c r="N21" s="958">
        <f>0</f>
        <v>0</v>
      </c>
      <c r="O21" s="958">
        <f>0</f>
        <v>0</v>
      </c>
      <c r="P21" s="958">
        <f>0</f>
        <v>0</v>
      </c>
      <c r="Q21" s="958">
        <f>0</f>
        <v>0</v>
      </c>
      <c r="R21" s="958">
        <f>0</f>
        <v>0</v>
      </c>
      <c r="S21" s="958">
        <f>0</f>
        <v>0</v>
      </c>
      <c r="T21" s="958">
        <f>0</f>
        <v>0</v>
      </c>
      <c r="U21" s="958">
        <f>0</f>
        <v>0</v>
      </c>
      <c r="V21" s="958">
        <f>0</f>
        <v>0</v>
      </c>
      <c r="W21" s="643" t="s">
        <v>242</v>
      </c>
      <c r="X21" s="1458" t="s">
        <v>939</v>
      </c>
    </row>
    <row r="22" spans="1:24" s="741" customFormat="1" ht="13.5" thickBot="1">
      <c r="A22" s="1468"/>
      <c r="B22" s="1469"/>
      <c r="C22" s="643" t="s">
        <v>243</v>
      </c>
      <c r="D22" s="956">
        <f t="shared" si="0"/>
        <v>0</v>
      </c>
      <c r="E22" s="957">
        <f>0</f>
        <v>0</v>
      </c>
      <c r="F22" s="958">
        <f>0</f>
        <v>0</v>
      </c>
      <c r="G22" s="958">
        <f>0</f>
        <v>0</v>
      </c>
      <c r="H22" s="958">
        <f>0</f>
        <v>0</v>
      </c>
      <c r="I22" s="958">
        <f>0</f>
        <v>0</v>
      </c>
      <c r="J22" s="958">
        <f>0</f>
        <v>0</v>
      </c>
      <c r="K22" s="958">
        <f>0</f>
        <v>0</v>
      </c>
      <c r="L22" s="958">
        <f>0</f>
        <v>0</v>
      </c>
      <c r="M22" s="958">
        <f>0</f>
        <v>0</v>
      </c>
      <c r="N22" s="958">
        <f>0</f>
        <v>0</v>
      </c>
      <c r="O22" s="958">
        <f>0</f>
        <v>0</v>
      </c>
      <c r="P22" s="958">
        <f>0</f>
        <v>0</v>
      </c>
      <c r="Q22" s="958">
        <f>0</f>
        <v>0</v>
      </c>
      <c r="R22" s="958">
        <f>0</f>
        <v>0</v>
      </c>
      <c r="S22" s="958">
        <f>0</f>
        <v>0</v>
      </c>
      <c r="T22" s="958">
        <f>0</f>
        <v>0</v>
      </c>
      <c r="U22" s="958">
        <f>0</f>
        <v>0</v>
      </c>
      <c r="V22" s="958">
        <f>0</f>
        <v>0</v>
      </c>
      <c r="W22" s="643" t="s">
        <v>719</v>
      </c>
      <c r="X22" s="1458"/>
    </row>
    <row r="23" spans="1:24" s="740" customFormat="1" ht="13.5" thickBot="1">
      <c r="A23" s="1463" t="s">
        <v>768</v>
      </c>
      <c r="B23" s="1465" t="s">
        <v>769</v>
      </c>
      <c r="C23" s="644" t="s">
        <v>241</v>
      </c>
      <c r="D23" s="953">
        <f t="shared" si="0"/>
        <v>5</v>
      </c>
      <c r="E23" s="959">
        <f>0</f>
        <v>0</v>
      </c>
      <c r="F23" s="960">
        <f>0</f>
        <v>0</v>
      </c>
      <c r="G23" s="960">
        <v>1</v>
      </c>
      <c r="H23" s="960">
        <f>0</f>
        <v>0</v>
      </c>
      <c r="I23" s="960">
        <f>0</f>
        <v>0</v>
      </c>
      <c r="J23" s="960">
        <v>1</v>
      </c>
      <c r="K23" s="960">
        <v>1</v>
      </c>
      <c r="L23" s="960">
        <f>0</f>
        <v>0</v>
      </c>
      <c r="M23" s="960">
        <v>1</v>
      </c>
      <c r="N23" s="960">
        <v>1</v>
      </c>
      <c r="O23" s="960">
        <f>0</f>
        <v>0</v>
      </c>
      <c r="P23" s="960">
        <f>0</f>
        <v>0</v>
      </c>
      <c r="Q23" s="960">
        <f>0</f>
        <v>0</v>
      </c>
      <c r="R23" s="960">
        <f>0</f>
        <v>0</v>
      </c>
      <c r="S23" s="960">
        <f>0</f>
        <v>0</v>
      </c>
      <c r="T23" s="960">
        <f>0</f>
        <v>0</v>
      </c>
      <c r="U23" s="960">
        <f>0</f>
        <v>0</v>
      </c>
      <c r="V23" s="960">
        <f>0</f>
        <v>0</v>
      </c>
      <c r="W23" s="644" t="s">
        <v>242</v>
      </c>
      <c r="X23" s="1461" t="s">
        <v>941</v>
      </c>
    </row>
    <row r="24" spans="1:24" s="740" customFormat="1" ht="13.5" thickBot="1">
      <c r="A24" s="1462"/>
      <c r="B24" s="1464"/>
      <c r="C24" s="644" t="s">
        <v>243</v>
      </c>
      <c r="D24" s="953">
        <f t="shared" si="0"/>
        <v>3</v>
      </c>
      <c r="E24" s="959">
        <f>0</f>
        <v>0</v>
      </c>
      <c r="F24" s="960">
        <f>0</f>
        <v>0</v>
      </c>
      <c r="G24" s="960">
        <f>0</f>
        <v>0</v>
      </c>
      <c r="H24" s="960">
        <f>0</f>
        <v>0</v>
      </c>
      <c r="I24" s="960">
        <f>0</f>
        <v>0</v>
      </c>
      <c r="J24" s="960">
        <f>0</f>
        <v>0</v>
      </c>
      <c r="K24" s="960">
        <f>0</f>
        <v>0</v>
      </c>
      <c r="L24" s="960">
        <v>1</v>
      </c>
      <c r="M24" s="960">
        <v>1</v>
      </c>
      <c r="N24" s="960">
        <f>0</f>
        <v>0</v>
      </c>
      <c r="O24" s="960">
        <f>0</f>
        <v>0</v>
      </c>
      <c r="P24" s="960">
        <v>1</v>
      </c>
      <c r="Q24" s="960">
        <f>0</f>
        <v>0</v>
      </c>
      <c r="R24" s="960">
        <f>0</f>
        <v>0</v>
      </c>
      <c r="S24" s="960">
        <f>0</f>
        <v>0</v>
      </c>
      <c r="T24" s="960">
        <f>0</f>
        <v>0</v>
      </c>
      <c r="U24" s="960">
        <f>0</f>
        <v>0</v>
      </c>
      <c r="V24" s="960">
        <f>0</f>
        <v>0</v>
      </c>
      <c r="W24" s="644" t="s">
        <v>719</v>
      </c>
      <c r="X24" s="1461"/>
    </row>
    <row r="25" spans="1:24" s="741" customFormat="1" ht="13.5" thickBot="1">
      <c r="A25" s="1477" t="s">
        <v>770</v>
      </c>
      <c r="B25" s="1478" t="s">
        <v>771</v>
      </c>
      <c r="C25" s="643" t="s">
        <v>241</v>
      </c>
      <c r="D25" s="956">
        <f t="shared" si="0"/>
        <v>18</v>
      </c>
      <c r="E25" s="958">
        <f>0</f>
        <v>0</v>
      </c>
      <c r="F25" s="958">
        <f>0</f>
        <v>0</v>
      </c>
      <c r="G25" s="958">
        <v>3</v>
      </c>
      <c r="H25" s="958">
        <v>1</v>
      </c>
      <c r="I25" s="958">
        <v>2</v>
      </c>
      <c r="J25" s="958">
        <f>0</f>
        <v>0</v>
      </c>
      <c r="K25" s="958">
        <v>2</v>
      </c>
      <c r="L25" s="958">
        <v>2</v>
      </c>
      <c r="M25" s="958">
        <v>2</v>
      </c>
      <c r="N25" s="958">
        <v>2</v>
      </c>
      <c r="O25" s="958">
        <v>1</v>
      </c>
      <c r="P25" s="958">
        <f>0</f>
        <v>0</v>
      </c>
      <c r="Q25" s="958">
        <v>1</v>
      </c>
      <c r="R25" s="958">
        <v>2</v>
      </c>
      <c r="S25" s="958">
        <f>0</f>
        <v>0</v>
      </c>
      <c r="T25" s="958">
        <f>0</f>
        <v>0</v>
      </c>
      <c r="U25" s="958">
        <f>0</f>
        <v>0</v>
      </c>
      <c r="V25" s="958">
        <f>0</f>
        <v>0</v>
      </c>
      <c r="W25" s="643" t="s">
        <v>242</v>
      </c>
      <c r="X25" s="1458" t="s">
        <v>942</v>
      </c>
    </row>
    <row r="26" spans="1:24" s="741" customFormat="1" ht="13.5" thickBot="1">
      <c r="A26" s="1468"/>
      <c r="B26" s="1469"/>
      <c r="C26" s="643" t="s">
        <v>243</v>
      </c>
      <c r="D26" s="956">
        <f t="shared" si="0"/>
        <v>6</v>
      </c>
      <c r="E26" s="957">
        <f>0</f>
        <v>0</v>
      </c>
      <c r="F26" s="958">
        <f>0</f>
        <v>0</v>
      </c>
      <c r="G26" s="958">
        <f>0</f>
        <v>0</v>
      </c>
      <c r="H26" s="958">
        <f>0</f>
        <v>0</v>
      </c>
      <c r="I26" s="958">
        <v>1</v>
      </c>
      <c r="J26" s="958">
        <v>2</v>
      </c>
      <c r="K26" s="958">
        <v>1</v>
      </c>
      <c r="L26" s="958">
        <f>0</f>
        <v>0</v>
      </c>
      <c r="M26" s="958">
        <f>0</f>
        <v>0</v>
      </c>
      <c r="N26" s="958">
        <f>0</f>
        <v>0</v>
      </c>
      <c r="O26" s="958">
        <v>2</v>
      </c>
      <c r="P26" s="958">
        <f>0</f>
        <v>0</v>
      </c>
      <c r="Q26" s="958">
        <f>0</f>
        <v>0</v>
      </c>
      <c r="R26" s="958">
        <f>0</f>
        <v>0</v>
      </c>
      <c r="S26" s="958">
        <f>0</f>
        <v>0</v>
      </c>
      <c r="T26" s="958">
        <f>0</f>
        <v>0</v>
      </c>
      <c r="U26" s="958">
        <f>0</f>
        <v>0</v>
      </c>
      <c r="V26" s="958">
        <f>0</f>
        <v>0</v>
      </c>
      <c r="W26" s="643" t="s">
        <v>719</v>
      </c>
      <c r="X26" s="1458"/>
    </row>
    <row r="27" spans="1:24" s="740" customFormat="1" ht="13.5" thickBot="1">
      <c r="A27" s="1463" t="s">
        <v>772</v>
      </c>
      <c r="B27" s="1465" t="s">
        <v>773</v>
      </c>
      <c r="C27" s="644" t="s">
        <v>241</v>
      </c>
      <c r="D27" s="953">
        <f t="shared" si="0"/>
        <v>16</v>
      </c>
      <c r="E27" s="959">
        <f>0</f>
        <v>0</v>
      </c>
      <c r="F27" s="960">
        <f>0</f>
        <v>0</v>
      </c>
      <c r="G27" s="960">
        <v>1</v>
      </c>
      <c r="H27" s="960">
        <v>4</v>
      </c>
      <c r="I27" s="960">
        <v>1</v>
      </c>
      <c r="J27" s="960">
        <v>1</v>
      </c>
      <c r="K27" s="960">
        <v>6</v>
      </c>
      <c r="L27" s="960">
        <v>1</v>
      </c>
      <c r="M27" s="960">
        <v>2</v>
      </c>
      <c r="N27" s="960">
        <f>0</f>
        <v>0</v>
      </c>
      <c r="O27" s="960">
        <f>0</f>
        <v>0</v>
      </c>
      <c r="P27" s="960">
        <f>0</f>
        <v>0</v>
      </c>
      <c r="Q27" s="960">
        <f>0</f>
        <v>0</v>
      </c>
      <c r="R27" s="960">
        <f>0</f>
        <v>0</v>
      </c>
      <c r="S27" s="960">
        <f>0</f>
        <v>0</v>
      </c>
      <c r="T27" s="960">
        <f>0</f>
        <v>0</v>
      </c>
      <c r="U27" s="960">
        <f>0</f>
        <v>0</v>
      </c>
      <c r="V27" s="960">
        <f>0</f>
        <v>0</v>
      </c>
      <c r="W27" s="644" t="s">
        <v>242</v>
      </c>
      <c r="X27" s="1461" t="s">
        <v>943</v>
      </c>
    </row>
    <row r="28" spans="1:24" s="740" customFormat="1" ht="13.5" thickBot="1">
      <c r="A28" s="1462"/>
      <c r="B28" s="1464"/>
      <c r="C28" s="644" t="s">
        <v>243</v>
      </c>
      <c r="D28" s="953">
        <f t="shared" si="0"/>
        <v>7</v>
      </c>
      <c r="E28" s="959">
        <f>0</f>
        <v>0</v>
      </c>
      <c r="F28" s="960">
        <v>2</v>
      </c>
      <c r="G28" s="960">
        <f>0</f>
        <v>0</v>
      </c>
      <c r="H28" s="960">
        <f>0</f>
        <v>0</v>
      </c>
      <c r="I28" s="960">
        <f>0</f>
        <v>0</v>
      </c>
      <c r="J28" s="960">
        <v>3</v>
      </c>
      <c r="K28" s="960">
        <v>2</v>
      </c>
      <c r="L28" s="960">
        <f>0</f>
        <v>0</v>
      </c>
      <c r="M28" s="960">
        <f>0</f>
        <v>0</v>
      </c>
      <c r="N28" s="960">
        <f>0</f>
        <v>0</v>
      </c>
      <c r="O28" s="960">
        <f>0</f>
        <v>0</v>
      </c>
      <c r="P28" s="960">
        <f>0</f>
        <v>0</v>
      </c>
      <c r="Q28" s="960">
        <f>0</f>
        <v>0</v>
      </c>
      <c r="R28" s="960">
        <f>0</f>
        <v>0</v>
      </c>
      <c r="S28" s="960">
        <f>0</f>
        <v>0</v>
      </c>
      <c r="T28" s="960">
        <f>0</f>
        <v>0</v>
      </c>
      <c r="U28" s="960">
        <f>0</f>
        <v>0</v>
      </c>
      <c r="V28" s="960">
        <f>0</f>
        <v>0</v>
      </c>
      <c r="W28" s="644" t="s">
        <v>719</v>
      </c>
      <c r="X28" s="1461"/>
    </row>
    <row r="29" spans="1:24" s="741" customFormat="1" ht="13.5" thickBot="1">
      <c r="A29" s="1477" t="s">
        <v>774</v>
      </c>
      <c r="B29" s="1478" t="s">
        <v>775</v>
      </c>
      <c r="C29" s="643" t="s">
        <v>241</v>
      </c>
      <c r="D29" s="956">
        <f t="shared" si="0"/>
        <v>8</v>
      </c>
      <c r="E29" s="957">
        <f>0</f>
        <v>0</v>
      </c>
      <c r="F29" s="958">
        <f>0</f>
        <v>0</v>
      </c>
      <c r="G29" s="958">
        <f>0</f>
        <v>0</v>
      </c>
      <c r="H29" s="958">
        <f>0</f>
        <v>0</v>
      </c>
      <c r="I29" s="958">
        <v>1</v>
      </c>
      <c r="J29" s="958">
        <v>3</v>
      </c>
      <c r="K29" s="958">
        <v>1</v>
      </c>
      <c r="L29" s="958">
        <v>3</v>
      </c>
      <c r="M29" s="958">
        <f>0</f>
        <v>0</v>
      </c>
      <c r="N29" s="958">
        <f>0</f>
        <v>0</v>
      </c>
      <c r="O29" s="958">
        <f>0</f>
        <v>0</v>
      </c>
      <c r="P29" s="958">
        <f>0</f>
        <v>0</v>
      </c>
      <c r="Q29" s="958">
        <f>0</f>
        <v>0</v>
      </c>
      <c r="R29" s="958">
        <f>0</f>
        <v>0</v>
      </c>
      <c r="S29" s="958">
        <f>0</f>
        <v>0</v>
      </c>
      <c r="T29" s="958">
        <f>0</f>
        <v>0</v>
      </c>
      <c r="U29" s="958">
        <f>0</f>
        <v>0</v>
      </c>
      <c r="V29" s="958">
        <f>0</f>
        <v>0</v>
      </c>
      <c r="W29" s="643" t="s">
        <v>242</v>
      </c>
      <c r="X29" s="1458" t="s">
        <v>973</v>
      </c>
    </row>
    <row r="30" spans="1:24" s="741" customFormat="1" ht="13.5" thickBot="1">
      <c r="A30" s="1468"/>
      <c r="B30" s="1469"/>
      <c r="C30" s="643" t="s">
        <v>243</v>
      </c>
      <c r="D30" s="956">
        <f t="shared" si="0"/>
        <v>6</v>
      </c>
      <c r="E30" s="957">
        <f>0</f>
        <v>0</v>
      </c>
      <c r="F30" s="958">
        <v>1</v>
      </c>
      <c r="G30" s="958">
        <v>1</v>
      </c>
      <c r="H30" s="958">
        <f>0</f>
        <v>0</v>
      </c>
      <c r="I30" s="958">
        <f>0</f>
        <v>0</v>
      </c>
      <c r="J30" s="958">
        <v>1</v>
      </c>
      <c r="K30" s="958">
        <v>1</v>
      </c>
      <c r="L30" s="958">
        <v>1</v>
      </c>
      <c r="M30" s="958">
        <v>1</v>
      </c>
      <c r="N30" s="958">
        <f>0</f>
        <v>0</v>
      </c>
      <c r="O30" s="958">
        <f>0</f>
        <v>0</v>
      </c>
      <c r="P30" s="958">
        <f>0</f>
        <v>0</v>
      </c>
      <c r="Q30" s="958">
        <f>0</f>
        <v>0</v>
      </c>
      <c r="R30" s="958">
        <f>0</f>
        <v>0</v>
      </c>
      <c r="S30" s="958">
        <f>0</f>
        <v>0</v>
      </c>
      <c r="T30" s="958">
        <f>0</f>
        <v>0</v>
      </c>
      <c r="U30" s="958">
        <f>0</f>
        <v>0</v>
      </c>
      <c r="V30" s="958">
        <f>0</f>
        <v>0</v>
      </c>
      <c r="W30" s="643" t="s">
        <v>719</v>
      </c>
      <c r="X30" s="1458"/>
    </row>
    <row r="31" spans="1:24" s="740" customFormat="1" ht="13.5" thickBot="1">
      <c r="A31" s="1463" t="s">
        <v>1269</v>
      </c>
      <c r="B31" s="1465" t="s">
        <v>1270</v>
      </c>
      <c r="C31" s="644" t="s">
        <v>241</v>
      </c>
      <c r="D31" s="953">
        <f t="shared" si="0"/>
        <v>4</v>
      </c>
      <c r="E31" s="959">
        <f>0</f>
        <v>0</v>
      </c>
      <c r="F31" s="960">
        <f>0</f>
        <v>0</v>
      </c>
      <c r="G31" s="960">
        <f>0</f>
        <v>0</v>
      </c>
      <c r="H31" s="960">
        <f>0</f>
        <v>0</v>
      </c>
      <c r="I31" s="960">
        <v>1</v>
      </c>
      <c r="J31" s="960">
        <f>0</f>
        <v>0</v>
      </c>
      <c r="K31" s="960">
        <f>0</f>
        <v>0</v>
      </c>
      <c r="L31" s="960">
        <v>1</v>
      </c>
      <c r="M31" s="960">
        <v>1</v>
      </c>
      <c r="N31" s="960">
        <f>0</f>
        <v>0</v>
      </c>
      <c r="O31" s="960">
        <f>0</f>
        <v>0</v>
      </c>
      <c r="P31" s="960">
        <v>1</v>
      </c>
      <c r="Q31" s="960">
        <f>0</f>
        <v>0</v>
      </c>
      <c r="R31" s="960">
        <f>0</f>
        <v>0</v>
      </c>
      <c r="S31" s="960">
        <f>0</f>
        <v>0</v>
      </c>
      <c r="T31" s="960">
        <f>0</f>
        <v>0</v>
      </c>
      <c r="U31" s="960">
        <f>0</f>
        <v>0</v>
      </c>
      <c r="V31" s="960">
        <f>0</f>
        <v>0</v>
      </c>
      <c r="W31" s="644" t="s">
        <v>242</v>
      </c>
      <c r="X31" s="1461" t="s">
        <v>1264</v>
      </c>
    </row>
    <row r="32" spans="1:24" s="740" customFormat="1" ht="13.5" thickBot="1">
      <c r="A32" s="1462"/>
      <c r="B32" s="1464"/>
      <c r="C32" s="644" t="s">
        <v>243</v>
      </c>
      <c r="D32" s="953">
        <f t="shared" si="0"/>
        <v>0</v>
      </c>
      <c r="E32" s="959">
        <f>0</f>
        <v>0</v>
      </c>
      <c r="F32" s="960">
        <f>0</f>
        <v>0</v>
      </c>
      <c r="G32" s="960">
        <f>0</f>
        <v>0</v>
      </c>
      <c r="H32" s="960">
        <f>0</f>
        <v>0</v>
      </c>
      <c r="I32" s="960">
        <f>0</f>
        <v>0</v>
      </c>
      <c r="J32" s="960">
        <f>0</f>
        <v>0</v>
      </c>
      <c r="K32" s="960">
        <f>0</f>
        <v>0</v>
      </c>
      <c r="L32" s="960">
        <f>0</f>
        <v>0</v>
      </c>
      <c r="M32" s="960">
        <f>0</f>
        <v>0</v>
      </c>
      <c r="N32" s="960">
        <f>0</f>
        <v>0</v>
      </c>
      <c r="O32" s="960">
        <f>0</f>
        <v>0</v>
      </c>
      <c r="P32" s="960">
        <f>0</f>
        <v>0</v>
      </c>
      <c r="Q32" s="960">
        <f>0</f>
        <v>0</v>
      </c>
      <c r="R32" s="960">
        <f>0</f>
        <v>0</v>
      </c>
      <c r="S32" s="960">
        <f>0</f>
        <v>0</v>
      </c>
      <c r="T32" s="960">
        <f>0</f>
        <v>0</v>
      </c>
      <c r="U32" s="960">
        <f>0</f>
        <v>0</v>
      </c>
      <c r="V32" s="960">
        <f>0</f>
        <v>0</v>
      </c>
      <c r="W32" s="644" t="s">
        <v>719</v>
      </c>
      <c r="X32" s="1461"/>
    </row>
    <row r="33" spans="1:24" s="741" customFormat="1" ht="13.5" thickBot="1">
      <c r="A33" s="1477" t="s">
        <v>776</v>
      </c>
      <c r="B33" s="1478" t="s">
        <v>777</v>
      </c>
      <c r="C33" s="643" t="s">
        <v>241</v>
      </c>
      <c r="D33" s="956">
        <f t="shared" si="0"/>
        <v>10</v>
      </c>
      <c r="E33" s="957">
        <f>0</f>
        <v>0</v>
      </c>
      <c r="F33" s="958">
        <f>0</f>
        <v>0</v>
      </c>
      <c r="G33" s="958">
        <v>1</v>
      </c>
      <c r="H33" s="958">
        <v>1</v>
      </c>
      <c r="I33" s="958">
        <v>2</v>
      </c>
      <c r="J33" s="958">
        <v>4</v>
      </c>
      <c r="K33" s="958">
        <f>0</f>
        <v>0</v>
      </c>
      <c r="L33" s="958">
        <f>0</f>
        <v>0</v>
      </c>
      <c r="M33" s="958">
        <v>2</v>
      </c>
      <c r="N33" s="958">
        <f>0</f>
        <v>0</v>
      </c>
      <c r="O33" s="958">
        <f>0</f>
        <v>0</v>
      </c>
      <c r="P33" s="958">
        <f>0</f>
        <v>0</v>
      </c>
      <c r="Q33" s="958">
        <f>0</f>
        <v>0</v>
      </c>
      <c r="R33" s="958">
        <f>0</f>
        <v>0</v>
      </c>
      <c r="S33" s="958">
        <f>0</f>
        <v>0</v>
      </c>
      <c r="T33" s="958">
        <f>0</f>
        <v>0</v>
      </c>
      <c r="U33" s="958">
        <f>0</f>
        <v>0</v>
      </c>
      <c r="V33" s="958">
        <f>0</f>
        <v>0</v>
      </c>
      <c r="W33" s="643" t="s">
        <v>242</v>
      </c>
      <c r="X33" s="1458" t="s">
        <v>944</v>
      </c>
    </row>
    <row r="34" spans="1:24" s="741" customFormat="1" ht="13.5" thickBot="1">
      <c r="A34" s="1468"/>
      <c r="B34" s="1469"/>
      <c r="C34" s="643" t="s">
        <v>243</v>
      </c>
      <c r="D34" s="956">
        <f t="shared" si="0"/>
        <v>4</v>
      </c>
      <c r="E34" s="957">
        <f>0</f>
        <v>0</v>
      </c>
      <c r="F34" s="958">
        <v>1</v>
      </c>
      <c r="G34" s="958">
        <f>0</f>
        <v>0</v>
      </c>
      <c r="H34" s="958">
        <f>0</f>
        <v>0</v>
      </c>
      <c r="I34" s="958">
        <f>0</f>
        <v>0</v>
      </c>
      <c r="J34" s="958">
        <f>0</f>
        <v>0</v>
      </c>
      <c r="K34" s="958">
        <f>0</f>
        <v>0</v>
      </c>
      <c r="L34" s="958">
        <f>0</f>
        <v>0</v>
      </c>
      <c r="M34" s="958">
        <v>2</v>
      </c>
      <c r="N34" s="958">
        <f>0</f>
        <v>0</v>
      </c>
      <c r="O34" s="958">
        <v>1</v>
      </c>
      <c r="P34" s="958">
        <f>0</f>
        <v>0</v>
      </c>
      <c r="Q34" s="958">
        <f>0</f>
        <v>0</v>
      </c>
      <c r="R34" s="958">
        <f>0</f>
        <v>0</v>
      </c>
      <c r="S34" s="958">
        <f>0</f>
        <v>0</v>
      </c>
      <c r="T34" s="958">
        <f>0</f>
        <v>0</v>
      </c>
      <c r="U34" s="958">
        <f>0</f>
        <v>0</v>
      </c>
      <c r="V34" s="958">
        <f>0</f>
        <v>0</v>
      </c>
      <c r="W34" s="643" t="s">
        <v>719</v>
      </c>
      <c r="X34" s="1458"/>
    </row>
    <row r="35" spans="1:24" s="740" customFormat="1" ht="13.5" thickBot="1">
      <c r="A35" s="1463" t="s">
        <v>778</v>
      </c>
      <c r="B35" s="1465" t="s">
        <v>779</v>
      </c>
      <c r="C35" s="644" t="s">
        <v>241</v>
      </c>
      <c r="D35" s="953">
        <f t="shared" si="0"/>
        <v>0</v>
      </c>
      <c r="E35" s="959">
        <f>0</f>
        <v>0</v>
      </c>
      <c r="F35" s="960">
        <f>0</f>
        <v>0</v>
      </c>
      <c r="G35" s="960">
        <f>0</f>
        <v>0</v>
      </c>
      <c r="H35" s="960">
        <f>0</f>
        <v>0</v>
      </c>
      <c r="I35" s="960">
        <f>0</f>
        <v>0</v>
      </c>
      <c r="J35" s="960">
        <f>0</f>
        <v>0</v>
      </c>
      <c r="K35" s="960">
        <f>0</f>
        <v>0</v>
      </c>
      <c r="L35" s="960">
        <f>0</f>
        <v>0</v>
      </c>
      <c r="M35" s="960">
        <f>0</f>
        <v>0</v>
      </c>
      <c r="N35" s="960">
        <f>0</f>
        <v>0</v>
      </c>
      <c r="O35" s="960">
        <f>0</f>
        <v>0</v>
      </c>
      <c r="P35" s="960">
        <f>0</f>
        <v>0</v>
      </c>
      <c r="Q35" s="960">
        <f>0</f>
        <v>0</v>
      </c>
      <c r="R35" s="960">
        <f>0</f>
        <v>0</v>
      </c>
      <c r="S35" s="960">
        <f>0</f>
        <v>0</v>
      </c>
      <c r="T35" s="960">
        <f>0</f>
        <v>0</v>
      </c>
      <c r="U35" s="960">
        <f>0</f>
        <v>0</v>
      </c>
      <c r="V35" s="960">
        <f>0</f>
        <v>0</v>
      </c>
      <c r="W35" s="644" t="s">
        <v>242</v>
      </c>
      <c r="X35" s="1461" t="s">
        <v>945</v>
      </c>
    </row>
    <row r="36" spans="1:24" s="740" customFormat="1" ht="13.5" thickBot="1">
      <c r="A36" s="1462"/>
      <c r="B36" s="1464"/>
      <c r="C36" s="644" t="s">
        <v>243</v>
      </c>
      <c r="D36" s="953">
        <f t="shared" si="0"/>
        <v>28</v>
      </c>
      <c r="E36" s="959">
        <v>1</v>
      </c>
      <c r="F36" s="960">
        <f>0</f>
        <v>0</v>
      </c>
      <c r="G36" s="960">
        <v>1</v>
      </c>
      <c r="H36" s="960">
        <v>4</v>
      </c>
      <c r="I36" s="960">
        <v>3</v>
      </c>
      <c r="J36" s="960">
        <v>2</v>
      </c>
      <c r="K36" s="960">
        <v>5</v>
      </c>
      <c r="L36" s="960">
        <v>1</v>
      </c>
      <c r="M36" s="960">
        <v>3</v>
      </c>
      <c r="N36" s="960">
        <v>4</v>
      </c>
      <c r="O36" s="960">
        <v>1</v>
      </c>
      <c r="P36" s="960">
        <v>3</v>
      </c>
      <c r="Q36" s="960">
        <f>0</f>
        <v>0</v>
      </c>
      <c r="R36" s="960">
        <f>0</f>
        <v>0</v>
      </c>
      <c r="S36" s="960">
        <f>0</f>
        <v>0</v>
      </c>
      <c r="T36" s="960">
        <f>0</f>
        <v>0</v>
      </c>
      <c r="U36" s="960">
        <f>0</f>
        <v>0</v>
      </c>
      <c r="V36" s="960">
        <f>0</f>
        <v>0</v>
      </c>
      <c r="W36" s="644" t="s">
        <v>719</v>
      </c>
      <c r="X36" s="1461"/>
    </row>
    <row r="37" spans="1:24" s="741" customFormat="1" ht="13.5" thickBot="1">
      <c r="A37" s="1477" t="s">
        <v>780</v>
      </c>
      <c r="B37" s="1478" t="s">
        <v>781</v>
      </c>
      <c r="C37" s="643" t="s">
        <v>241</v>
      </c>
      <c r="D37" s="956">
        <f t="shared" si="0"/>
        <v>0</v>
      </c>
      <c r="E37" s="957">
        <f>0</f>
        <v>0</v>
      </c>
      <c r="F37" s="958">
        <f>0</f>
        <v>0</v>
      </c>
      <c r="G37" s="958">
        <f>0</f>
        <v>0</v>
      </c>
      <c r="H37" s="958">
        <f>0</f>
        <v>0</v>
      </c>
      <c r="I37" s="958">
        <f>0</f>
        <v>0</v>
      </c>
      <c r="J37" s="958">
        <f>0</f>
        <v>0</v>
      </c>
      <c r="K37" s="958">
        <f>0</f>
        <v>0</v>
      </c>
      <c r="L37" s="958">
        <f>0</f>
        <v>0</v>
      </c>
      <c r="M37" s="958">
        <f>0</f>
        <v>0</v>
      </c>
      <c r="N37" s="958">
        <f>0</f>
        <v>0</v>
      </c>
      <c r="O37" s="958">
        <f>0</f>
        <v>0</v>
      </c>
      <c r="P37" s="958">
        <f>0</f>
        <v>0</v>
      </c>
      <c r="Q37" s="958">
        <f>0</f>
        <v>0</v>
      </c>
      <c r="R37" s="958">
        <f>0</f>
        <v>0</v>
      </c>
      <c r="S37" s="958">
        <f>0</f>
        <v>0</v>
      </c>
      <c r="T37" s="958">
        <f>0</f>
        <v>0</v>
      </c>
      <c r="U37" s="958">
        <f>0</f>
        <v>0</v>
      </c>
      <c r="V37" s="958">
        <f>0</f>
        <v>0</v>
      </c>
      <c r="W37" s="643" t="s">
        <v>242</v>
      </c>
      <c r="X37" s="1458" t="s">
        <v>946</v>
      </c>
    </row>
    <row r="38" spans="1:24" s="741" customFormat="1" ht="13.5" thickBot="1">
      <c r="A38" s="1468"/>
      <c r="B38" s="1469"/>
      <c r="C38" s="643" t="s">
        <v>243</v>
      </c>
      <c r="D38" s="956">
        <f t="shared" si="0"/>
        <v>2</v>
      </c>
      <c r="E38" s="957">
        <f>0</f>
        <v>0</v>
      </c>
      <c r="F38" s="958">
        <f>0</f>
        <v>0</v>
      </c>
      <c r="G38" s="958">
        <f>0</f>
        <v>0</v>
      </c>
      <c r="H38" s="958">
        <f>0</f>
        <v>0</v>
      </c>
      <c r="I38" s="958">
        <f>0</f>
        <v>0</v>
      </c>
      <c r="J38" s="958">
        <f>0</f>
        <v>0</v>
      </c>
      <c r="K38" s="958">
        <f>0</f>
        <v>0</v>
      </c>
      <c r="L38" s="958">
        <f>0</f>
        <v>0</v>
      </c>
      <c r="M38" s="958">
        <f>0</f>
        <v>0</v>
      </c>
      <c r="N38" s="958">
        <f>0</f>
        <v>0</v>
      </c>
      <c r="O38" s="958">
        <v>1</v>
      </c>
      <c r="P38" s="958">
        <f>0</f>
        <v>0</v>
      </c>
      <c r="Q38" s="958">
        <v>1</v>
      </c>
      <c r="R38" s="958">
        <f>0</f>
        <v>0</v>
      </c>
      <c r="S38" s="958">
        <f>0</f>
        <v>0</v>
      </c>
      <c r="T38" s="958">
        <f>0</f>
        <v>0</v>
      </c>
      <c r="U38" s="958">
        <f>0</f>
        <v>0</v>
      </c>
      <c r="V38" s="958">
        <f>0</f>
        <v>0</v>
      </c>
      <c r="W38" s="643" t="s">
        <v>719</v>
      </c>
      <c r="X38" s="1458"/>
    </row>
    <row r="39" spans="1:24" s="740" customFormat="1" ht="13.5" thickBot="1">
      <c r="A39" s="1463" t="s">
        <v>782</v>
      </c>
      <c r="B39" s="1465" t="s">
        <v>783</v>
      </c>
      <c r="C39" s="644" t="s">
        <v>241</v>
      </c>
      <c r="D39" s="953">
        <f t="shared" si="0"/>
        <v>0</v>
      </c>
      <c r="E39" s="959">
        <f>0</f>
        <v>0</v>
      </c>
      <c r="F39" s="960">
        <f>0</f>
        <v>0</v>
      </c>
      <c r="G39" s="960">
        <f>0</f>
        <v>0</v>
      </c>
      <c r="H39" s="960">
        <f>0</f>
        <v>0</v>
      </c>
      <c r="I39" s="960">
        <f>0</f>
        <v>0</v>
      </c>
      <c r="J39" s="960">
        <f>0</f>
        <v>0</v>
      </c>
      <c r="K39" s="960">
        <f>0</f>
        <v>0</v>
      </c>
      <c r="L39" s="960">
        <f>0</f>
        <v>0</v>
      </c>
      <c r="M39" s="960">
        <f>0</f>
        <v>0</v>
      </c>
      <c r="N39" s="960">
        <f>0</f>
        <v>0</v>
      </c>
      <c r="O39" s="960">
        <f>0</f>
        <v>0</v>
      </c>
      <c r="P39" s="960">
        <f>0</f>
        <v>0</v>
      </c>
      <c r="Q39" s="960">
        <f>0</f>
        <v>0</v>
      </c>
      <c r="R39" s="960">
        <f>0</f>
        <v>0</v>
      </c>
      <c r="S39" s="960">
        <f>0</f>
        <v>0</v>
      </c>
      <c r="T39" s="960">
        <f>0</f>
        <v>0</v>
      </c>
      <c r="U39" s="960">
        <f>0</f>
        <v>0</v>
      </c>
      <c r="V39" s="960">
        <f>0</f>
        <v>0</v>
      </c>
      <c r="W39" s="644" t="s">
        <v>242</v>
      </c>
      <c r="X39" s="1461" t="s">
        <v>947</v>
      </c>
    </row>
    <row r="40" spans="1:24" s="740" customFormat="1" ht="13.5" thickBot="1">
      <c r="A40" s="1462"/>
      <c r="B40" s="1464"/>
      <c r="C40" s="644" t="s">
        <v>243</v>
      </c>
      <c r="D40" s="953">
        <f t="shared" si="0"/>
        <v>1</v>
      </c>
      <c r="E40" s="959">
        <f>0</f>
        <v>0</v>
      </c>
      <c r="F40" s="960">
        <f>0</f>
        <v>0</v>
      </c>
      <c r="G40" s="960">
        <f>0</f>
        <v>0</v>
      </c>
      <c r="H40" s="960">
        <f>0</f>
        <v>0</v>
      </c>
      <c r="I40" s="960">
        <v>1</v>
      </c>
      <c r="J40" s="960">
        <f>0</f>
        <v>0</v>
      </c>
      <c r="K40" s="960">
        <f>0</f>
        <v>0</v>
      </c>
      <c r="L40" s="960">
        <f>0</f>
        <v>0</v>
      </c>
      <c r="M40" s="960">
        <f>0</f>
        <v>0</v>
      </c>
      <c r="N40" s="960">
        <f>0</f>
        <v>0</v>
      </c>
      <c r="O40" s="960">
        <f>0</f>
        <v>0</v>
      </c>
      <c r="P40" s="960">
        <f>0</f>
        <v>0</v>
      </c>
      <c r="Q40" s="960">
        <f>0</f>
        <v>0</v>
      </c>
      <c r="R40" s="960">
        <f>0</f>
        <v>0</v>
      </c>
      <c r="S40" s="960">
        <f>0</f>
        <v>0</v>
      </c>
      <c r="T40" s="960">
        <f>0</f>
        <v>0</v>
      </c>
      <c r="U40" s="960">
        <f>0</f>
        <v>0</v>
      </c>
      <c r="V40" s="960">
        <f>0</f>
        <v>0</v>
      </c>
      <c r="W40" s="644" t="s">
        <v>719</v>
      </c>
      <c r="X40" s="1461"/>
    </row>
    <row r="41" spans="1:24" s="741" customFormat="1" ht="13.5" thickBot="1">
      <c r="A41" s="1477" t="s">
        <v>784</v>
      </c>
      <c r="B41" s="1478" t="s">
        <v>785</v>
      </c>
      <c r="C41" s="643" t="s">
        <v>241</v>
      </c>
      <c r="D41" s="956">
        <f t="shared" si="0"/>
        <v>0</v>
      </c>
      <c r="E41" s="957">
        <f>0</f>
        <v>0</v>
      </c>
      <c r="F41" s="958">
        <f>0</f>
        <v>0</v>
      </c>
      <c r="G41" s="958">
        <f>0</f>
        <v>0</v>
      </c>
      <c r="H41" s="958">
        <f>0</f>
        <v>0</v>
      </c>
      <c r="I41" s="958">
        <f>0</f>
        <v>0</v>
      </c>
      <c r="J41" s="958">
        <f>0</f>
        <v>0</v>
      </c>
      <c r="K41" s="958">
        <f>0</f>
        <v>0</v>
      </c>
      <c r="L41" s="958">
        <f>0</f>
        <v>0</v>
      </c>
      <c r="M41" s="958">
        <f>0</f>
        <v>0</v>
      </c>
      <c r="N41" s="958">
        <f>0</f>
        <v>0</v>
      </c>
      <c r="O41" s="958">
        <f>0</f>
        <v>0</v>
      </c>
      <c r="P41" s="958">
        <f>0</f>
        <v>0</v>
      </c>
      <c r="Q41" s="958">
        <f>0</f>
        <v>0</v>
      </c>
      <c r="R41" s="958">
        <f>0</f>
        <v>0</v>
      </c>
      <c r="S41" s="958">
        <f>0</f>
        <v>0</v>
      </c>
      <c r="T41" s="958">
        <f>0</f>
        <v>0</v>
      </c>
      <c r="U41" s="958">
        <f>0</f>
        <v>0</v>
      </c>
      <c r="V41" s="958">
        <f>0</f>
        <v>0</v>
      </c>
      <c r="W41" s="643" t="s">
        <v>242</v>
      </c>
      <c r="X41" s="1458" t="s">
        <v>948</v>
      </c>
    </row>
    <row r="42" spans="1:24" s="741" customFormat="1" ht="13.5" thickBot="1">
      <c r="A42" s="1468"/>
      <c r="B42" s="1469"/>
      <c r="C42" s="643" t="s">
        <v>243</v>
      </c>
      <c r="D42" s="956">
        <f t="shared" si="0"/>
        <v>5</v>
      </c>
      <c r="E42" s="957">
        <f>0</f>
        <v>0</v>
      </c>
      <c r="F42" s="958">
        <f>0</f>
        <v>0</v>
      </c>
      <c r="G42" s="958">
        <f>0</f>
        <v>0</v>
      </c>
      <c r="H42" s="958">
        <f>0</f>
        <v>0</v>
      </c>
      <c r="I42" s="958">
        <v>2</v>
      </c>
      <c r="J42" s="958">
        <v>1</v>
      </c>
      <c r="K42" s="958">
        <f>0</f>
        <v>0</v>
      </c>
      <c r="L42" s="958">
        <v>1</v>
      </c>
      <c r="M42" s="958">
        <v>1</v>
      </c>
      <c r="N42" s="958">
        <f>0</f>
        <v>0</v>
      </c>
      <c r="O42" s="958">
        <f>0</f>
        <v>0</v>
      </c>
      <c r="P42" s="958">
        <f>0</f>
        <v>0</v>
      </c>
      <c r="Q42" s="958">
        <f>0</f>
        <v>0</v>
      </c>
      <c r="R42" s="958">
        <f>0</f>
        <v>0</v>
      </c>
      <c r="S42" s="958">
        <f>0</f>
        <v>0</v>
      </c>
      <c r="T42" s="958">
        <f>0</f>
        <v>0</v>
      </c>
      <c r="U42" s="958">
        <f>0</f>
        <v>0</v>
      </c>
      <c r="V42" s="958">
        <f>0</f>
        <v>0</v>
      </c>
      <c r="W42" s="643" t="s">
        <v>719</v>
      </c>
      <c r="X42" s="1458"/>
    </row>
    <row r="43" spans="1:24" s="740" customFormat="1" ht="13.5" thickBot="1">
      <c r="A43" s="1459" t="s">
        <v>786</v>
      </c>
      <c r="B43" s="1460" t="s">
        <v>787</v>
      </c>
      <c r="C43" s="644" t="s">
        <v>241</v>
      </c>
      <c r="D43" s="953">
        <f t="shared" si="0"/>
        <v>4</v>
      </c>
      <c r="E43" s="959">
        <v>2</v>
      </c>
      <c r="F43" s="960">
        <f>0</f>
        <v>0</v>
      </c>
      <c r="G43" s="960">
        <v>1</v>
      </c>
      <c r="H43" s="960">
        <f>0</f>
        <v>0</v>
      </c>
      <c r="I43" s="960">
        <v>1</v>
      </c>
      <c r="J43" s="960">
        <f>0</f>
        <v>0</v>
      </c>
      <c r="K43" s="960">
        <f>0</f>
        <v>0</v>
      </c>
      <c r="L43" s="960">
        <f>0</f>
        <v>0</v>
      </c>
      <c r="M43" s="960">
        <f>0</f>
        <v>0</v>
      </c>
      <c r="N43" s="960">
        <f>0</f>
        <v>0</v>
      </c>
      <c r="O43" s="960">
        <f>0</f>
        <v>0</v>
      </c>
      <c r="P43" s="960">
        <f>0</f>
        <v>0</v>
      </c>
      <c r="Q43" s="960">
        <f>0</f>
        <v>0</v>
      </c>
      <c r="R43" s="960">
        <f>0</f>
        <v>0</v>
      </c>
      <c r="S43" s="960">
        <f>0</f>
        <v>0</v>
      </c>
      <c r="T43" s="960">
        <f>0</f>
        <v>0</v>
      </c>
      <c r="U43" s="960">
        <f>0</f>
        <v>0</v>
      </c>
      <c r="V43" s="960">
        <f>0</f>
        <v>0</v>
      </c>
      <c r="W43" s="644" t="s">
        <v>242</v>
      </c>
      <c r="X43" s="1461" t="s">
        <v>949</v>
      </c>
    </row>
    <row r="44" spans="1:24" s="740" customFormat="1" ht="13.5" thickBot="1">
      <c r="A44" s="1459"/>
      <c r="B44" s="1460"/>
      <c r="C44" s="644" t="s">
        <v>243</v>
      </c>
      <c r="D44" s="953">
        <f t="shared" si="0"/>
        <v>0</v>
      </c>
      <c r="E44" s="959">
        <f>0</f>
        <v>0</v>
      </c>
      <c r="F44" s="960">
        <f>0</f>
        <v>0</v>
      </c>
      <c r="G44" s="960">
        <f>0</f>
        <v>0</v>
      </c>
      <c r="H44" s="960">
        <f>0</f>
        <v>0</v>
      </c>
      <c r="I44" s="960">
        <f>0</f>
        <v>0</v>
      </c>
      <c r="J44" s="960">
        <f>0</f>
        <v>0</v>
      </c>
      <c r="K44" s="960">
        <f>0</f>
        <v>0</v>
      </c>
      <c r="L44" s="960">
        <f>0</f>
        <v>0</v>
      </c>
      <c r="M44" s="960">
        <f>0</f>
        <v>0</v>
      </c>
      <c r="N44" s="960">
        <f>0</f>
        <v>0</v>
      </c>
      <c r="O44" s="960">
        <f>0</f>
        <v>0</v>
      </c>
      <c r="P44" s="960">
        <f>0</f>
        <v>0</v>
      </c>
      <c r="Q44" s="960">
        <f>0</f>
        <v>0</v>
      </c>
      <c r="R44" s="960">
        <f>0</f>
        <v>0</v>
      </c>
      <c r="S44" s="960">
        <f>0</f>
        <v>0</v>
      </c>
      <c r="T44" s="960">
        <f>0</f>
        <v>0</v>
      </c>
      <c r="U44" s="960">
        <f>0</f>
        <v>0</v>
      </c>
      <c r="V44" s="960">
        <f>0</f>
        <v>0</v>
      </c>
      <c r="W44" s="644"/>
      <c r="X44" s="1461"/>
    </row>
    <row r="45" spans="1:24" s="741" customFormat="1" ht="13.5" thickBot="1">
      <c r="A45" s="1456" t="s">
        <v>788</v>
      </c>
      <c r="B45" s="1457" t="s">
        <v>789</v>
      </c>
      <c r="C45" s="643" t="s">
        <v>241</v>
      </c>
      <c r="D45" s="956">
        <f t="shared" si="0"/>
        <v>0</v>
      </c>
      <c r="E45" s="957">
        <f>0</f>
        <v>0</v>
      </c>
      <c r="F45" s="958">
        <f>0</f>
        <v>0</v>
      </c>
      <c r="G45" s="958">
        <f>0</f>
        <v>0</v>
      </c>
      <c r="H45" s="958">
        <f>0</f>
        <v>0</v>
      </c>
      <c r="I45" s="958">
        <f>0</f>
        <v>0</v>
      </c>
      <c r="J45" s="958">
        <f>0</f>
        <v>0</v>
      </c>
      <c r="K45" s="958">
        <f>0</f>
        <v>0</v>
      </c>
      <c r="L45" s="958">
        <f>0</f>
        <v>0</v>
      </c>
      <c r="M45" s="958">
        <f>0</f>
        <v>0</v>
      </c>
      <c r="N45" s="958">
        <f>0</f>
        <v>0</v>
      </c>
      <c r="O45" s="958">
        <f>0</f>
        <v>0</v>
      </c>
      <c r="P45" s="958">
        <f>0</f>
        <v>0</v>
      </c>
      <c r="Q45" s="958">
        <f>0</f>
        <v>0</v>
      </c>
      <c r="R45" s="958">
        <f>0</f>
        <v>0</v>
      </c>
      <c r="S45" s="958">
        <f>0</f>
        <v>0</v>
      </c>
      <c r="T45" s="958">
        <f>0</f>
        <v>0</v>
      </c>
      <c r="U45" s="958">
        <f>0</f>
        <v>0</v>
      </c>
      <c r="V45" s="958">
        <f>0</f>
        <v>0</v>
      </c>
      <c r="W45" s="643" t="s">
        <v>242</v>
      </c>
      <c r="X45" s="1458" t="s">
        <v>950</v>
      </c>
    </row>
    <row r="46" spans="1:24" s="741" customFormat="1" ht="13.5" thickBot="1">
      <c r="A46" s="1456"/>
      <c r="B46" s="1457"/>
      <c r="C46" s="643" t="s">
        <v>243</v>
      </c>
      <c r="D46" s="956">
        <f t="shared" si="0"/>
        <v>0</v>
      </c>
      <c r="E46" s="957">
        <f>0</f>
        <v>0</v>
      </c>
      <c r="F46" s="958">
        <f>0</f>
        <v>0</v>
      </c>
      <c r="G46" s="958">
        <f>0</f>
        <v>0</v>
      </c>
      <c r="H46" s="958">
        <f>0</f>
        <v>0</v>
      </c>
      <c r="I46" s="958">
        <f>0</f>
        <v>0</v>
      </c>
      <c r="J46" s="958">
        <f>0</f>
        <v>0</v>
      </c>
      <c r="K46" s="958">
        <f>0</f>
        <v>0</v>
      </c>
      <c r="L46" s="958">
        <f>0</f>
        <v>0</v>
      </c>
      <c r="M46" s="958">
        <f>0</f>
        <v>0</v>
      </c>
      <c r="N46" s="958">
        <f>0</f>
        <v>0</v>
      </c>
      <c r="O46" s="958">
        <f>0</f>
        <v>0</v>
      </c>
      <c r="P46" s="958">
        <f>0</f>
        <v>0</v>
      </c>
      <c r="Q46" s="958">
        <f>0</f>
        <v>0</v>
      </c>
      <c r="R46" s="958">
        <f>0</f>
        <v>0</v>
      </c>
      <c r="S46" s="958">
        <f>0</f>
        <v>0</v>
      </c>
      <c r="T46" s="958">
        <f>0</f>
        <v>0</v>
      </c>
      <c r="U46" s="958">
        <f>0</f>
        <v>0</v>
      </c>
      <c r="V46" s="958">
        <f>0</f>
        <v>0</v>
      </c>
      <c r="W46" s="643" t="s">
        <v>719</v>
      </c>
      <c r="X46" s="1458"/>
    </row>
    <row r="47" spans="1:24" s="740" customFormat="1" ht="20.25" customHeight="1" thickBot="1">
      <c r="A47" s="1459" t="s">
        <v>790</v>
      </c>
      <c r="B47" s="1460" t="s">
        <v>791</v>
      </c>
      <c r="C47" s="644" t="s">
        <v>241</v>
      </c>
      <c r="D47" s="953">
        <f t="shared" si="0"/>
        <v>9</v>
      </c>
      <c r="E47" s="959">
        <f>0</f>
        <v>0</v>
      </c>
      <c r="F47" s="960">
        <v>1</v>
      </c>
      <c r="G47" s="960">
        <f>0</f>
        <v>0</v>
      </c>
      <c r="H47" s="960">
        <v>2</v>
      </c>
      <c r="I47" s="960">
        <f>0</f>
        <v>0</v>
      </c>
      <c r="J47" s="960">
        <f>0</f>
        <v>0</v>
      </c>
      <c r="K47" s="960">
        <f>0</f>
        <v>0</v>
      </c>
      <c r="L47" s="960">
        <f>0</f>
        <v>0</v>
      </c>
      <c r="M47" s="960">
        <v>2</v>
      </c>
      <c r="N47" s="960">
        <v>1</v>
      </c>
      <c r="O47" s="960">
        <f>0</f>
        <v>0</v>
      </c>
      <c r="P47" s="960">
        <v>2</v>
      </c>
      <c r="Q47" s="960">
        <v>1</v>
      </c>
      <c r="R47" s="960">
        <f>0</f>
        <v>0</v>
      </c>
      <c r="S47" s="960">
        <f>0</f>
        <v>0</v>
      </c>
      <c r="T47" s="960">
        <f>0</f>
        <v>0</v>
      </c>
      <c r="U47" s="960">
        <f>0</f>
        <v>0</v>
      </c>
      <c r="V47" s="960">
        <f>0</f>
        <v>0</v>
      </c>
      <c r="W47" s="644" t="s">
        <v>242</v>
      </c>
      <c r="X47" s="1461" t="s">
        <v>951</v>
      </c>
    </row>
    <row r="48" spans="1:24" s="740" customFormat="1" ht="20.25" customHeight="1" thickBot="1">
      <c r="A48" s="1459"/>
      <c r="B48" s="1460"/>
      <c r="C48" s="644" t="s">
        <v>243</v>
      </c>
      <c r="D48" s="953">
        <f t="shared" si="0"/>
        <v>1</v>
      </c>
      <c r="E48" s="959">
        <f>0</f>
        <v>0</v>
      </c>
      <c r="F48" s="960">
        <f>0</f>
        <v>0</v>
      </c>
      <c r="G48" s="960">
        <f>0</f>
        <v>0</v>
      </c>
      <c r="H48" s="960">
        <f>0</f>
        <v>0</v>
      </c>
      <c r="I48" s="960">
        <v>1</v>
      </c>
      <c r="J48" s="960">
        <f>0</f>
        <v>0</v>
      </c>
      <c r="K48" s="960">
        <f>0</f>
        <v>0</v>
      </c>
      <c r="L48" s="960">
        <f>0</f>
        <v>0</v>
      </c>
      <c r="M48" s="960">
        <f>0</f>
        <v>0</v>
      </c>
      <c r="N48" s="960">
        <f>0</f>
        <v>0</v>
      </c>
      <c r="O48" s="960">
        <f>0</f>
        <v>0</v>
      </c>
      <c r="P48" s="960">
        <f>0</f>
        <v>0</v>
      </c>
      <c r="Q48" s="960">
        <f>0</f>
        <v>0</v>
      </c>
      <c r="R48" s="960">
        <f>0</f>
        <v>0</v>
      </c>
      <c r="S48" s="960">
        <f>0</f>
        <v>0</v>
      </c>
      <c r="T48" s="960">
        <f>0</f>
        <v>0</v>
      </c>
      <c r="U48" s="960">
        <f>0</f>
        <v>0</v>
      </c>
      <c r="V48" s="960">
        <f>0</f>
        <v>0</v>
      </c>
      <c r="W48" s="644" t="s">
        <v>719</v>
      </c>
      <c r="X48" s="1461"/>
    </row>
    <row r="49" spans="1:24" s="741" customFormat="1" ht="13.5" thickBot="1">
      <c r="A49" s="1456" t="s">
        <v>792</v>
      </c>
      <c r="B49" s="1457" t="s">
        <v>793</v>
      </c>
      <c r="C49" s="643" t="s">
        <v>241</v>
      </c>
      <c r="D49" s="956">
        <f t="shared" si="0"/>
        <v>2</v>
      </c>
      <c r="E49" s="957">
        <f>0</f>
        <v>0</v>
      </c>
      <c r="F49" s="958">
        <f>0</f>
        <v>0</v>
      </c>
      <c r="G49" s="958">
        <v>1</v>
      </c>
      <c r="H49" s="958">
        <v>1</v>
      </c>
      <c r="I49" s="958">
        <f>0</f>
        <v>0</v>
      </c>
      <c r="J49" s="958">
        <f>0</f>
        <v>0</v>
      </c>
      <c r="K49" s="958">
        <f>0</f>
        <v>0</v>
      </c>
      <c r="L49" s="958">
        <f>0</f>
        <v>0</v>
      </c>
      <c r="M49" s="958">
        <f>0</f>
        <v>0</v>
      </c>
      <c r="N49" s="958">
        <f>0</f>
        <v>0</v>
      </c>
      <c r="O49" s="958">
        <f>0</f>
        <v>0</v>
      </c>
      <c r="P49" s="958">
        <f>0</f>
        <v>0</v>
      </c>
      <c r="Q49" s="958">
        <f>0</f>
        <v>0</v>
      </c>
      <c r="R49" s="958">
        <f>0</f>
        <v>0</v>
      </c>
      <c r="S49" s="958">
        <f>0</f>
        <v>0</v>
      </c>
      <c r="T49" s="958">
        <f>0</f>
        <v>0</v>
      </c>
      <c r="U49" s="958">
        <f>0</f>
        <v>0</v>
      </c>
      <c r="V49" s="958">
        <f>0</f>
        <v>0</v>
      </c>
      <c r="W49" s="643" t="s">
        <v>242</v>
      </c>
      <c r="X49" s="1458" t="s">
        <v>974</v>
      </c>
    </row>
    <row r="50" spans="1:24" s="741" customFormat="1" ht="12.75">
      <c r="A50" s="1471"/>
      <c r="B50" s="1472"/>
      <c r="C50" s="645" t="s">
        <v>243</v>
      </c>
      <c r="D50" s="961">
        <f t="shared" si="0"/>
        <v>1</v>
      </c>
      <c r="E50" s="962">
        <f>0</f>
        <v>0</v>
      </c>
      <c r="F50" s="963">
        <f>0</f>
        <v>0</v>
      </c>
      <c r="G50" s="963">
        <f>0</f>
        <v>0</v>
      </c>
      <c r="H50" s="963">
        <f>0</f>
        <v>0</v>
      </c>
      <c r="I50" s="963">
        <f>0</f>
        <v>0</v>
      </c>
      <c r="J50" s="963">
        <v>1</v>
      </c>
      <c r="K50" s="963">
        <f>0</f>
        <v>0</v>
      </c>
      <c r="L50" s="963">
        <f>0</f>
        <v>0</v>
      </c>
      <c r="M50" s="963">
        <f>0</f>
        <v>0</v>
      </c>
      <c r="N50" s="963">
        <f>0</f>
        <v>0</v>
      </c>
      <c r="O50" s="963">
        <f>0</f>
        <v>0</v>
      </c>
      <c r="P50" s="963">
        <f>0</f>
        <v>0</v>
      </c>
      <c r="Q50" s="963">
        <f>0</f>
        <v>0</v>
      </c>
      <c r="R50" s="963">
        <f>0</f>
        <v>0</v>
      </c>
      <c r="S50" s="963">
        <f>0</f>
        <v>0</v>
      </c>
      <c r="T50" s="963">
        <f>0</f>
        <v>0</v>
      </c>
      <c r="U50" s="963">
        <f>0</f>
        <v>0</v>
      </c>
      <c r="V50" s="963">
        <f>0</f>
        <v>0</v>
      </c>
      <c r="W50" s="645" t="s">
        <v>719</v>
      </c>
      <c r="X50" s="1473"/>
    </row>
    <row r="51" spans="1:24" s="740" customFormat="1" ht="13.5" thickBot="1">
      <c r="A51" s="1474" t="s">
        <v>1271</v>
      </c>
      <c r="B51" s="1475" t="s">
        <v>1272</v>
      </c>
      <c r="C51" s="753" t="s">
        <v>241</v>
      </c>
      <c r="D51" s="950">
        <f t="shared" si="0"/>
        <v>6</v>
      </c>
      <c r="E51" s="964">
        <f>0</f>
        <v>0</v>
      </c>
      <c r="F51" s="965">
        <f>0</f>
        <v>0</v>
      </c>
      <c r="G51" s="965">
        <f>0</f>
        <v>0</v>
      </c>
      <c r="H51" s="965">
        <v>1</v>
      </c>
      <c r="I51" s="965">
        <v>1</v>
      </c>
      <c r="J51" s="965">
        <v>1</v>
      </c>
      <c r="K51" s="965">
        <f>0</f>
        <v>0</v>
      </c>
      <c r="L51" s="965">
        <v>1</v>
      </c>
      <c r="M51" s="965">
        <v>1</v>
      </c>
      <c r="N51" s="965">
        <f>0</f>
        <v>0</v>
      </c>
      <c r="O51" s="965">
        <f>0</f>
        <v>0</v>
      </c>
      <c r="P51" s="965">
        <f>0</f>
        <v>0</v>
      </c>
      <c r="Q51" s="965">
        <v>1</v>
      </c>
      <c r="R51" s="965">
        <f>0</f>
        <v>0</v>
      </c>
      <c r="S51" s="965">
        <f>0</f>
        <v>0</v>
      </c>
      <c r="T51" s="965">
        <f>0</f>
        <v>0</v>
      </c>
      <c r="U51" s="965">
        <f>0</f>
        <v>0</v>
      </c>
      <c r="V51" s="965">
        <f>0</f>
        <v>0</v>
      </c>
      <c r="W51" s="753" t="s">
        <v>242</v>
      </c>
      <c r="X51" s="1476" t="s">
        <v>1265</v>
      </c>
    </row>
    <row r="52" spans="1:24" s="740" customFormat="1" ht="13.5" thickBot="1">
      <c r="A52" s="1459"/>
      <c r="B52" s="1460"/>
      <c r="C52" s="644" t="s">
        <v>243</v>
      </c>
      <c r="D52" s="953">
        <f t="shared" si="0"/>
        <v>1</v>
      </c>
      <c r="E52" s="959">
        <f>0</f>
        <v>0</v>
      </c>
      <c r="F52" s="960">
        <f>0</f>
        <v>0</v>
      </c>
      <c r="G52" s="960">
        <f>0</f>
        <v>0</v>
      </c>
      <c r="H52" s="960">
        <f>0</f>
        <v>0</v>
      </c>
      <c r="I52" s="960">
        <v>1</v>
      </c>
      <c r="J52" s="960">
        <f>0</f>
        <v>0</v>
      </c>
      <c r="K52" s="960">
        <f>0</f>
        <v>0</v>
      </c>
      <c r="L52" s="960">
        <f>0</f>
        <v>0</v>
      </c>
      <c r="M52" s="960">
        <f>0</f>
        <v>0</v>
      </c>
      <c r="N52" s="960">
        <f>0</f>
        <v>0</v>
      </c>
      <c r="O52" s="960">
        <f>0</f>
        <v>0</v>
      </c>
      <c r="P52" s="960">
        <f>0</f>
        <v>0</v>
      </c>
      <c r="Q52" s="960">
        <f>0</f>
        <v>0</v>
      </c>
      <c r="R52" s="960">
        <f>0</f>
        <v>0</v>
      </c>
      <c r="S52" s="960">
        <f>0</f>
        <v>0</v>
      </c>
      <c r="T52" s="960">
        <f>0</f>
        <v>0</v>
      </c>
      <c r="U52" s="960">
        <f>0</f>
        <v>0</v>
      </c>
      <c r="V52" s="960">
        <f>0</f>
        <v>0</v>
      </c>
      <c r="W52" s="644" t="s">
        <v>719</v>
      </c>
      <c r="X52" s="1461"/>
    </row>
    <row r="53" spans="1:24" s="741" customFormat="1" ht="13.5" thickBot="1">
      <c r="A53" s="1456" t="s">
        <v>794</v>
      </c>
      <c r="B53" s="1457" t="s">
        <v>795</v>
      </c>
      <c r="C53" s="643" t="s">
        <v>241</v>
      </c>
      <c r="D53" s="956">
        <f t="shared" si="0"/>
        <v>15</v>
      </c>
      <c r="E53" s="957">
        <f>0</f>
        <v>0</v>
      </c>
      <c r="F53" s="958">
        <f>0</f>
        <v>0</v>
      </c>
      <c r="G53" s="958">
        <f>0</f>
        <v>0</v>
      </c>
      <c r="H53" s="958">
        <f>0</f>
        <v>0</v>
      </c>
      <c r="I53" s="958">
        <v>1</v>
      </c>
      <c r="J53" s="958">
        <v>1</v>
      </c>
      <c r="K53" s="958">
        <f>0</f>
        <v>0</v>
      </c>
      <c r="L53" s="958">
        <v>1</v>
      </c>
      <c r="M53" s="958">
        <v>1</v>
      </c>
      <c r="N53" s="958">
        <f>0</f>
        <v>0</v>
      </c>
      <c r="O53" s="958">
        <f>0</f>
        <v>0</v>
      </c>
      <c r="P53" s="958">
        <v>3</v>
      </c>
      <c r="Q53" s="958">
        <v>5</v>
      </c>
      <c r="R53" s="958">
        <v>2</v>
      </c>
      <c r="S53" s="958">
        <f>0</f>
        <v>0</v>
      </c>
      <c r="T53" s="958">
        <v>1</v>
      </c>
      <c r="U53" s="958">
        <f>0</f>
        <v>0</v>
      </c>
      <c r="V53" s="958">
        <f>0</f>
        <v>0</v>
      </c>
      <c r="W53" s="643" t="s">
        <v>242</v>
      </c>
      <c r="X53" s="1458" t="s">
        <v>952</v>
      </c>
    </row>
    <row r="54" spans="1:24" s="741" customFormat="1" ht="13.5" thickBot="1">
      <c r="A54" s="1456"/>
      <c r="B54" s="1457"/>
      <c r="C54" s="643" t="s">
        <v>243</v>
      </c>
      <c r="D54" s="956">
        <f t="shared" si="0"/>
        <v>3</v>
      </c>
      <c r="E54" s="957">
        <f>0</f>
        <v>0</v>
      </c>
      <c r="F54" s="958">
        <f>0</f>
        <v>0</v>
      </c>
      <c r="G54" s="958">
        <f>0</f>
        <v>0</v>
      </c>
      <c r="H54" s="958">
        <v>1</v>
      </c>
      <c r="I54" s="958">
        <v>1</v>
      </c>
      <c r="J54" s="958">
        <f>0</f>
        <v>0</v>
      </c>
      <c r="K54" s="958">
        <f>0</f>
        <v>0</v>
      </c>
      <c r="L54" s="958">
        <f>0</f>
        <v>0</v>
      </c>
      <c r="M54" s="958">
        <f>0</f>
        <v>0</v>
      </c>
      <c r="N54" s="958">
        <f>0</f>
        <v>0</v>
      </c>
      <c r="O54" s="958">
        <f>0</f>
        <v>0</v>
      </c>
      <c r="P54" s="958">
        <f>0</f>
        <v>0</v>
      </c>
      <c r="Q54" s="958">
        <f>0</f>
        <v>0</v>
      </c>
      <c r="R54" s="958">
        <f>0</f>
        <v>0</v>
      </c>
      <c r="S54" s="958">
        <f>0</f>
        <v>0</v>
      </c>
      <c r="T54" s="958">
        <f>0</f>
        <v>0</v>
      </c>
      <c r="U54" s="958">
        <f>0</f>
        <v>0</v>
      </c>
      <c r="V54" s="958">
        <v>1</v>
      </c>
      <c r="W54" s="643" t="s">
        <v>719</v>
      </c>
      <c r="X54" s="1458"/>
    </row>
    <row r="55" spans="1:24" s="740" customFormat="1" ht="24" customHeight="1" thickBot="1">
      <c r="A55" s="1459" t="s">
        <v>796</v>
      </c>
      <c r="B55" s="1460" t="s">
        <v>797</v>
      </c>
      <c r="C55" s="644" t="s">
        <v>241</v>
      </c>
      <c r="D55" s="953">
        <f t="shared" si="0"/>
        <v>26</v>
      </c>
      <c r="E55" s="959">
        <v>1</v>
      </c>
      <c r="F55" s="960">
        <v>1</v>
      </c>
      <c r="G55" s="960">
        <f>0</f>
        <v>0</v>
      </c>
      <c r="H55" s="960">
        <v>4</v>
      </c>
      <c r="I55" s="960">
        <v>1</v>
      </c>
      <c r="J55" s="960">
        <v>4</v>
      </c>
      <c r="K55" s="960">
        <v>4</v>
      </c>
      <c r="L55" s="960">
        <v>2</v>
      </c>
      <c r="M55" s="960">
        <v>4</v>
      </c>
      <c r="N55" s="960">
        <f>0</f>
        <v>0</v>
      </c>
      <c r="O55" s="960">
        <v>2</v>
      </c>
      <c r="P55" s="960">
        <f>0</f>
        <v>0</v>
      </c>
      <c r="Q55" s="960">
        <v>1</v>
      </c>
      <c r="R55" s="960">
        <v>1</v>
      </c>
      <c r="S55" s="960">
        <f>0</f>
        <v>0</v>
      </c>
      <c r="T55" s="960">
        <f>0</f>
        <v>0</v>
      </c>
      <c r="U55" s="960">
        <v>1</v>
      </c>
      <c r="V55" s="960">
        <f>0</f>
        <v>0</v>
      </c>
      <c r="W55" s="644" t="s">
        <v>242</v>
      </c>
      <c r="X55" s="1461" t="s">
        <v>953</v>
      </c>
    </row>
    <row r="56" spans="1:24" s="740" customFormat="1" ht="24" customHeight="1" thickBot="1">
      <c r="A56" s="1459"/>
      <c r="B56" s="1460"/>
      <c r="C56" s="644" t="s">
        <v>243</v>
      </c>
      <c r="D56" s="953">
        <f t="shared" si="0"/>
        <v>12</v>
      </c>
      <c r="E56" s="959">
        <f>0</f>
        <v>0</v>
      </c>
      <c r="F56" s="960">
        <f>0</f>
        <v>0</v>
      </c>
      <c r="G56" s="960">
        <v>1</v>
      </c>
      <c r="H56" s="960">
        <f>0</f>
        <v>0</v>
      </c>
      <c r="I56" s="960">
        <v>1</v>
      </c>
      <c r="J56" s="960">
        <v>1</v>
      </c>
      <c r="K56" s="960">
        <v>1</v>
      </c>
      <c r="L56" s="960">
        <v>1</v>
      </c>
      <c r="M56" s="960">
        <v>1</v>
      </c>
      <c r="N56" s="960">
        <v>2</v>
      </c>
      <c r="O56" s="960">
        <f>0</f>
        <v>0</v>
      </c>
      <c r="P56" s="960">
        <v>2</v>
      </c>
      <c r="Q56" s="960">
        <v>2</v>
      </c>
      <c r="R56" s="960">
        <f>0</f>
        <v>0</v>
      </c>
      <c r="S56" s="960">
        <f>0</f>
        <v>0</v>
      </c>
      <c r="T56" s="960">
        <f>0</f>
        <v>0</v>
      </c>
      <c r="U56" s="960">
        <f>0</f>
        <v>0</v>
      </c>
      <c r="V56" s="960">
        <f>0</f>
        <v>0</v>
      </c>
      <c r="W56" s="644" t="s">
        <v>719</v>
      </c>
      <c r="X56" s="1461"/>
    </row>
    <row r="57" spans="1:24" s="741" customFormat="1" ht="13.5" thickBot="1">
      <c r="A57" s="1456" t="s">
        <v>798</v>
      </c>
      <c r="B57" s="1457" t="s">
        <v>799</v>
      </c>
      <c r="C57" s="643" t="s">
        <v>241</v>
      </c>
      <c r="D57" s="956">
        <f t="shared" si="0"/>
        <v>0</v>
      </c>
      <c r="E57" s="957">
        <f>0</f>
        <v>0</v>
      </c>
      <c r="F57" s="958">
        <f>0</f>
        <v>0</v>
      </c>
      <c r="G57" s="958">
        <f>0</f>
        <v>0</v>
      </c>
      <c r="H57" s="958">
        <f>0</f>
        <v>0</v>
      </c>
      <c r="I57" s="958">
        <f>0</f>
        <v>0</v>
      </c>
      <c r="J57" s="958">
        <f>0</f>
        <v>0</v>
      </c>
      <c r="K57" s="958">
        <f>0</f>
        <v>0</v>
      </c>
      <c r="L57" s="958">
        <f>0</f>
        <v>0</v>
      </c>
      <c r="M57" s="958">
        <f>0</f>
        <v>0</v>
      </c>
      <c r="N57" s="958">
        <f>0</f>
        <v>0</v>
      </c>
      <c r="O57" s="958">
        <f>0</f>
        <v>0</v>
      </c>
      <c r="P57" s="958">
        <f>0</f>
        <v>0</v>
      </c>
      <c r="Q57" s="958">
        <f>0</f>
        <v>0</v>
      </c>
      <c r="R57" s="958">
        <f>0</f>
        <v>0</v>
      </c>
      <c r="S57" s="958">
        <f>0</f>
        <v>0</v>
      </c>
      <c r="T57" s="958">
        <f>0</f>
        <v>0</v>
      </c>
      <c r="U57" s="958">
        <f>0</f>
        <v>0</v>
      </c>
      <c r="V57" s="958">
        <f>0</f>
        <v>0</v>
      </c>
      <c r="W57" s="643" t="s">
        <v>242</v>
      </c>
      <c r="X57" s="1458" t="s">
        <v>954</v>
      </c>
    </row>
    <row r="58" spans="1:24" s="741" customFormat="1" ht="13.5" thickBot="1">
      <c r="A58" s="1456"/>
      <c r="B58" s="1457"/>
      <c r="C58" s="643" t="s">
        <v>243</v>
      </c>
      <c r="D58" s="956">
        <f t="shared" si="0"/>
        <v>1</v>
      </c>
      <c r="E58" s="957">
        <f>0</f>
        <v>0</v>
      </c>
      <c r="F58" s="958">
        <f>0</f>
        <v>0</v>
      </c>
      <c r="G58" s="958">
        <f>0</f>
        <v>0</v>
      </c>
      <c r="H58" s="958">
        <f>0</f>
        <v>0</v>
      </c>
      <c r="I58" s="958">
        <f>0</f>
        <v>0</v>
      </c>
      <c r="J58" s="958">
        <f>0</f>
        <v>0</v>
      </c>
      <c r="K58" s="958">
        <v>1</v>
      </c>
      <c r="L58" s="958">
        <f>0</f>
        <v>0</v>
      </c>
      <c r="M58" s="958">
        <f>0</f>
        <v>0</v>
      </c>
      <c r="N58" s="958">
        <f>0</f>
        <v>0</v>
      </c>
      <c r="O58" s="958">
        <f>0</f>
        <v>0</v>
      </c>
      <c r="P58" s="958">
        <f>0</f>
        <v>0</v>
      </c>
      <c r="Q58" s="958">
        <f>0</f>
        <v>0</v>
      </c>
      <c r="R58" s="958">
        <f>0</f>
        <v>0</v>
      </c>
      <c r="S58" s="958">
        <f>0</f>
        <v>0</v>
      </c>
      <c r="T58" s="958">
        <f>0</f>
        <v>0</v>
      </c>
      <c r="U58" s="958">
        <f>0</f>
        <v>0</v>
      </c>
      <c r="V58" s="958">
        <f>0</f>
        <v>0</v>
      </c>
      <c r="W58" s="643" t="s">
        <v>719</v>
      </c>
      <c r="X58" s="1458"/>
    </row>
    <row r="59" spans="1:24" s="740" customFormat="1" ht="13.5" thickBot="1">
      <c r="A59" s="1459" t="s">
        <v>801</v>
      </c>
      <c r="B59" s="1460" t="s">
        <v>802</v>
      </c>
      <c r="C59" s="644" t="s">
        <v>241</v>
      </c>
      <c r="D59" s="953">
        <f t="shared" si="0"/>
        <v>42</v>
      </c>
      <c r="E59" s="959">
        <v>4</v>
      </c>
      <c r="F59" s="960">
        <v>1</v>
      </c>
      <c r="G59" s="960">
        <f>0</f>
        <v>0</v>
      </c>
      <c r="H59" s="960">
        <v>5</v>
      </c>
      <c r="I59" s="960">
        <v>8</v>
      </c>
      <c r="J59" s="960">
        <v>5</v>
      </c>
      <c r="K59" s="960">
        <v>8</v>
      </c>
      <c r="L59" s="960">
        <v>8</v>
      </c>
      <c r="M59" s="960">
        <v>2</v>
      </c>
      <c r="N59" s="960">
        <v>1</v>
      </c>
      <c r="O59" s="960">
        <f>0</f>
        <v>0</v>
      </c>
      <c r="P59" s="960">
        <f>0</f>
        <v>0</v>
      </c>
      <c r="Q59" s="960">
        <f>0</f>
        <v>0</v>
      </c>
      <c r="R59" s="960">
        <f>0</f>
        <v>0</v>
      </c>
      <c r="S59" s="960">
        <f>0</f>
        <v>0</v>
      </c>
      <c r="T59" s="960">
        <f>0</f>
        <v>0</v>
      </c>
      <c r="U59" s="960">
        <f>0</f>
        <v>0</v>
      </c>
      <c r="V59" s="960">
        <f>0</f>
        <v>0</v>
      </c>
      <c r="W59" s="644" t="s">
        <v>242</v>
      </c>
      <c r="X59" s="1461" t="s">
        <v>955</v>
      </c>
    </row>
    <row r="60" spans="1:24" s="740" customFormat="1" ht="13.5" thickBot="1">
      <c r="A60" s="1459"/>
      <c r="B60" s="1460"/>
      <c r="C60" s="644" t="s">
        <v>243</v>
      </c>
      <c r="D60" s="953">
        <f t="shared" si="0"/>
        <v>13</v>
      </c>
      <c r="E60" s="959">
        <v>1</v>
      </c>
      <c r="F60" s="960">
        <v>2</v>
      </c>
      <c r="G60" s="960">
        <v>1</v>
      </c>
      <c r="H60" s="960">
        <v>2</v>
      </c>
      <c r="I60" s="960">
        <v>1</v>
      </c>
      <c r="J60" s="960">
        <v>2</v>
      </c>
      <c r="K60" s="960">
        <v>2</v>
      </c>
      <c r="L60" s="960">
        <v>1</v>
      </c>
      <c r="M60" s="960">
        <f>0</f>
        <v>0</v>
      </c>
      <c r="N60" s="960">
        <v>1</v>
      </c>
      <c r="O60" s="960">
        <f>0</f>
        <v>0</v>
      </c>
      <c r="P60" s="960">
        <f>0</f>
        <v>0</v>
      </c>
      <c r="Q60" s="960">
        <f>0</f>
        <v>0</v>
      </c>
      <c r="R60" s="960">
        <f>0</f>
        <v>0</v>
      </c>
      <c r="S60" s="960">
        <f>0</f>
        <v>0</v>
      </c>
      <c r="T60" s="960">
        <f>0</f>
        <v>0</v>
      </c>
      <c r="U60" s="960">
        <f>0</f>
        <v>0</v>
      </c>
      <c r="V60" s="960">
        <f>0</f>
        <v>0</v>
      </c>
      <c r="W60" s="644" t="s">
        <v>719</v>
      </c>
      <c r="X60" s="1461"/>
    </row>
    <row r="61" spans="1:24" s="741" customFormat="1" ht="13.5" thickBot="1">
      <c r="A61" s="1456" t="s">
        <v>1273</v>
      </c>
      <c r="B61" s="1457" t="s">
        <v>803</v>
      </c>
      <c r="C61" s="643" t="s">
        <v>241</v>
      </c>
      <c r="D61" s="956">
        <f t="shared" si="0"/>
        <v>2</v>
      </c>
      <c r="E61" s="957">
        <f>0</f>
        <v>0</v>
      </c>
      <c r="F61" s="958">
        <f>0</f>
        <v>0</v>
      </c>
      <c r="G61" s="958">
        <f>0</f>
        <v>0</v>
      </c>
      <c r="H61" s="958">
        <f>0</f>
        <v>0</v>
      </c>
      <c r="I61" s="958">
        <f>0</f>
        <v>0</v>
      </c>
      <c r="J61" s="958">
        <f>0</f>
        <v>0</v>
      </c>
      <c r="K61" s="958">
        <f>0</f>
        <v>0</v>
      </c>
      <c r="L61" s="958">
        <f>0</f>
        <v>0</v>
      </c>
      <c r="M61" s="958">
        <f>0</f>
        <v>0</v>
      </c>
      <c r="N61" s="958">
        <f>0</f>
        <v>0</v>
      </c>
      <c r="O61" s="958">
        <f>0</f>
        <v>0</v>
      </c>
      <c r="P61" s="958">
        <f>0</f>
        <v>0</v>
      </c>
      <c r="Q61" s="958">
        <v>1</v>
      </c>
      <c r="R61" s="958">
        <v>1</v>
      </c>
      <c r="S61" s="958">
        <f>0</f>
        <v>0</v>
      </c>
      <c r="T61" s="958">
        <f>0</f>
        <v>0</v>
      </c>
      <c r="U61" s="958">
        <f>0</f>
        <v>0</v>
      </c>
      <c r="V61" s="958">
        <f>0</f>
        <v>0</v>
      </c>
      <c r="W61" s="643" t="s">
        <v>242</v>
      </c>
      <c r="X61" s="1458" t="s">
        <v>982</v>
      </c>
    </row>
    <row r="62" spans="1:24" s="741" customFormat="1" ht="13.5" thickBot="1">
      <c r="A62" s="1456"/>
      <c r="B62" s="1457"/>
      <c r="C62" s="643" t="s">
        <v>243</v>
      </c>
      <c r="D62" s="956">
        <f t="shared" si="0"/>
        <v>0</v>
      </c>
      <c r="E62" s="957">
        <f>0</f>
        <v>0</v>
      </c>
      <c r="F62" s="958">
        <f>0</f>
        <v>0</v>
      </c>
      <c r="G62" s="958">
        <f>0</f>
        <v>0</v>
      </c>
      <c r="H62" s="958">
        <f>0</f>
        <v>0</v>
      </c>
      <c r="I62" s="958">
        <f>0</f>
        <v>0</v>
      </c>
      <c r="J62" s="958">
        <f>0</f>
        <v>0</v>
      </c>
      <c r="K62" s="958">
        <f>0</f>
        <v>0</v>
      </c>
      <c r="L62" s="958">
        <f>0</f>
        <v>0</v>
      </c>
      <c r="M62" s="958">
        <f>0</f>
        <v>0</v>
      </c>
      <c r="N62" s="958">
        <f>0</f>
        <v>0</v>
      </c>
      <c r="O62" s="958">
        <f>0</f>
        <v>0</v>
      </c>
      <c r="P62" s="958">
        <f>0</f>
        <v>0</v>
      </c>
      <c r="Q62" s="958">
        <f>0</f>
        <v>0</v>
      </c>
      <c r="R62" s="958">
        <f>0</f>
        <v>0</v>
      </c>
      <c r="S62" s="958">
        <f>0</f>
        <v>0</v>
      </c>
      <c r="T62" s="958">
        <f>0</f>
        <v>0</v>
      </c>
      <c r="U62" s="958">
        <f>0</f>
        <v>0</v>
      </c>
      <c r="V62" s="958">
        <f>0</f>
        <v>0</v>
      </c>
      <c r="W62" s="643" t="s">
        <v>719</v>
      </c>
      <c r="X62" s="1458"/>
    </row>
    <row r="63" spans="1:24" s="740" customFormat="1" ht="13.5" thickBot="1">
      <c r="A63" s="1459" t="s">
        <v>1274</v>
      </c>
      <c r="B63" s="1460" t="s">
        <v>1089</v>
      </c>
      <c r="C63" s="644" t="s">
        <v>241</v>
      </c>
      <c r="D63" s="953">
        <f t="shared" si="0"/>
        <v>1</v>
      </c>
      <c r="E63" s="959">
        <f>0</f>
        <v>0</v>
      </c>
      <c r="F63" s="960">
        <f>0</f>
        <v>0</v>
      </c>
      <c r="G63" s="960">
        <f>0</f>
        <v>0</v>
      </c>
      <c r="H63" s="960">
        <f>0</f>
        <v>0</v>
      </c>
      <c r="I63" s="960">
        <f>0</f>
        <v>0</v>
      </c>
      <c r="J63" s="960">
        <f>0</f>
        <v>0</v>
      </c>
      <c r="K63" s="960">
        <f>0</f>
        <v>0</v>
      </c>
      <c r="L63" s="960">
        <f>0</f>
        <v>0</v>
      </c>
      <c r="M63" s="960">
        <f>0</f>
        <v>0</v>
      </c>
      <c r="N63" s="960">
        <f>0</f>
        <v>0</v>
      </c>
      <c r="O63" s="960">
        <f>0</f>
        <v>0</v>
      </c>
      <c r="P63" s="960">
        <v>1</v>
      </c>
      <c r="Q63" s="960">
        <f>0</f>
        <v>0</v>
      </c>
      <c r="R63" s="960">
        <f>0</f>
        <v>0</v>
      </c>
      <c r="S63" s="960">
        <f>0</f>
        <v>0</v>
      </c>
      <c r="T63" s="960">
        <f>0</f>
        <v>0</v>
      </c>
      <c r="U63" s="960">
        <f>0</f>
        <v>0</v>
      </c>
      <c r="V63" s="960">
        <f>0</f>
        <v>0</v>
      </c>
      <c r="W63" s="644" t="s">
        <v>242</v>
      </c>
      <c r="X63" s="1461" t="s">
        <v>1088</v>
      </c>
    </row>
    <row r="64" spans="1:24" s="740" customFormat="1" ht="13.5" thickBot="1">
      <c r="A64" s="1459"/>
      <c r="B64" s="1460"/>
      <c r="C64" s="644" t="s">
        <v>243</v>
      </c>
      <c r="D64" s="953">
        <f t="shared" si="0"/>
        <v>0</v>
      </c>
      <c r="E64" s="959">
        <f>0</f>
        <v>0</v>
      </c>
      <c r="F64" s="960">
        <f>0</f>
        <v>0</v>
      </c>
      <c r="G64" s="960">
        <f>0</f>
        <v>0</v>
      </c>
      <c r="H64" s="960">
        <f>0</f>
        <v>0</v>
      </c>
      <c r="I64" s="960">
        <f>0</f>
        <v>0</v>
      </c>
      <c r="J64" s="960">
        <f>0</f>
        <v>0</v>
      </c>
      <c r="K64" s="960">
        <f>0</f>
        <v>0</v>
      </c>
      <c r="L64" s="960">
        <f>0</f>
        <v>0</v>
      </c>
      <c r="M64" s="960">
        <f>0</f>
        <v>0</v>
      </c>
      <c r="N64" s="960">
        <f>0</f>
        <v>0</v>
      </c>
      <c r="O64" s="960">
        <f>0</f>
        <v>0</v>
      </c>
      <c r="P64" s="960">
        <f>0</f>
        <v>0</v>
      </c>
      <c r="Q64" s="960">
        <f>0</f>
        <v>0</v>
      </c>
      <c r="R64" s="960">
        <f>0</f>
        <v>0</v>
      </c>
      <c r="S64" s="960">
        <f>0</f>
        <v>0</v>
      </c>
      <c r="T64" s="960">
        <f>0</f>
        <v>0</v>
      </c>
      <c r="U64" s="960">
        <f>0</f>
        <v>0</v>
      </c>
      <c r="V64" s="960">
        <f>0</f>
        <v>0</v>
      </c>
      <c r="W64" s="644" t="s">
        <v>719</v>
      </c>
      <c r="X64" s="1461"/>
    </row>
    <row r="65" spans="1:24" s="741" customFormat="1" ht="13.5" thickBot="1">
      <c r="A65" s="1456" t="s">
        <v>804</v>
      </c>
      <c r="B65" s="1457" t="s">
        <v>805</v>
      </c>
      <c r="C65" s="643" t="s">
        <v>241</v>
      </c>
      <c r="D65" s="956">
        <f t="shared" si="0"/>
        <v>29</v>
      </c>
      <c r="E65" s="957">
        <v>1</v>
      </c>
      <c r="F65" s="958">
        <v>3</v>
      </c>
      <c r="G65" s="958">
        <v>4</v>
      </c>
      <c r="H65" s="958">
        <v>2</v>
      </c>
      <c r="I65" s="958">
        <f>0</f>
        <v>0</v>
      </c>
      <c r="J65" s="958">
        <v>3</v>
      </c>
      <c r="K65" s="958">
        <v>3</v>
      </c>
      <c r="L65" s="958">
        <v>3</v>
      </c>
      <c r="M65" s="958">
        <v>5</v>
      </c>
      <c r="N65" s="958">
        <v>3</v>
      </c>
      <c r="O65" s="958">
        <v>1</v>
      </c>
      <c r="P65" s="958">
        <v>1</v>
      </c>
      <c r="Q65" s="958">
        <f>0</f>
        <v>0</v>
      </c>
      <c r="R65" s="958">
        <f>0</f>
        <v>0</v>
      </c>
      <c r="S65" s="958">
        <f>0</f>
        <v>0</v>
      </c>
      <c r="T65" s="958">
        <f>0</f>
        <v>0</v>
      </c>
      <c r="U65" s="958">
        <f>0</f>
        <v>0</v>
      </c>
      <c r="V65" s="958">
        <f>0</f>
        <v>0</v>
      </c>
      <c r="W65" s="643" t="s">
        <v>242</v>
      </c>
      <c r="X65" s="1458" t="s">
        <v>957</v>
      </c>
    </row>
    <row r="66" spans="1:24" s="741" customFormat="1" ht="13.5" thickBot="1">
      <c r="A66" s="1456"/>
      <c r="B66" s="1457"/>
      <c r="C66" s="643" t="s">
        <v>243</v>
      </c>
      <c r="D66" s="956">
        <f t="shared" si="0"/>
        <v>7</v>
      </c>
      <c r="E66" s="957">
        <f>0</f>
        <v>0</v>
      </c>
      <c r="F66" s="958">
        <f>0</f>
        <v>0</v>
      </c>
      <c r="G66" s="958">
        <f>0</f>
        <v>0</v>
      </c>
      <c r="H66" s="958">
        <v>2</v>
      </c>
      <c r="I66" s="958">
        <v>2</v>
      </c>
      <c r="J66" s="958">
        <v>3</v>
      </c>
      <c r="K66" s="958">
        <f>0</f>
        <v>0</v>
      </c>
      <c r="L66" s="958">
        <f>0</f>
        <v>0</v>
      </c>
      <c r="M66" s="958">
        <f>0</f>
        <v>0</v>
      </c>
      <c r="N66" s="958">
        <f>0</f>
        <v>0</v>
      </c>
      <c r="O66" s="958">
        <f>0</f>
        <v>0</v>
      </c>
      <c r="P66" s="958">
        <f>0</f>
        <v>0</v>
      </c>
      <c r="Q66" s="958">
        <f>0</f>
        <v>0</v>
      </c>
      <c r="R66" s="958">
        <f>0</f>
        <v>0</v>
      </c>
      <c r="S66" s="958">
        <f>0</f>
        <v>0</v>
      </c>
      <c r="T66" s="958">
        <f>0</f>
        <v>0</v>
      </c>
      <c r="U66" s="958">
        <f>0</f>
        <v>0</v>
      </c>
      <c r="V66" s="958">
        <f>0</f>
        <v>0</v>
      </c>
      <c r="W66" s="643" t="s">
        <v>719</v>
      </c>
      <c r="X66" s="1458"/>
    </row>
    <row r="67" spans="1:24" s="740" customFormat="1" ht="13.5" thickBot="1">
      <c r="A67" s="1459" t="s">
        <v>806</v>
      </c>
      <c r="B67" s="1460" t="s">
        <v>807</v>
      </c>
      <c r="C67" s="644" t="s">
        <v>241</v>
      </c>
      <c r="D67" s="953">
        <f t="shared" si="0"/>
        <v>137</v>
      </c>
      <c r="E67" s="959">
        <v>1</v>
      </c>
      <c r="F67" s="960">
        <v>7</v>
      </c>
      <c r="G67" s="960">
        <v>3</v>
      </c>
      <c r="H67" s="960">
        <v>6</v>
      </c>
      <c r="I67" s="960">
        <v>19</v>
      </c>
      <c r="J67" s="960">
        <v>17</v>
      </c>
      <c r="K67" s="960">
        <v>17</v>
      </c>
      <c r="L67" s="960">
        <v>11</v>
      </c>
      <c r="M67" s="960">
        <v>20</v>
      </c>
      <c r="N67" s="960">
        <v>16</v>
      </c>
      <c r="O67" s="960">
        <v>12</v>
      </c>
      <c r="P67" s="960">
        <v>1</v>
      </c>
      <c r="Q67" s="960">
        <v>5</v>
      </c>
      <c r="R67" s="960">
        <v>2</v>
      </c>
      <c r="S67" s="960">
        <f>0</f>
        <v>0</v>
      </c>
      <c r="T67" s="960">
        <f>0</f>
        <v>0</v>
      </c>
      <c r="U67" s="960">
        <f>0</f>
        <v>0</v>
      </c>
      <c r="V67" s="960">
        <f>0</f>
        <v>0</v>
      </c>
      <c r="W67" s="644" t="s">
        <v>242</v>
      </c>
      <c r="X67" s="1461" t="s">
        <v>958</v>
      </c>
    </row>
    <row r="68" spans="1:24" s="740" customFormat="1" ht="13.5" thickBot="1">
      <c r="A68" s="1459"/>
      <c r="B68" s="1460"/>
      <c r="C68" s="644" t="s">
        <v>243</v>
      </c>
      <c r="D68" s="953">
        <f t="shared" si="0"/>
        <v>14</v>
      </c>
      <c r="E68" s="959">
        <f>0</f>
        <v>0</v>
      </c>
      <c r="F68" s="960">
        <v>1</v>
      </c>
      <c r="G68" s="960">
        <v>1</v>
      </c>
      <c r="H68" s="960">
        <v>3</v>
      </c>
      <c r="I68" s="960">
        <v>5</v>
      </c>
      <c r="J68" s="960">
        <v>2</v>
      </c>
      <c r="K68" s="960">
        <f>0</f>
        <v>0</v>
      </c>
      <c r="L68" s="960">
        <v>1</v>
      </c>
      <c r="M68" s="960">
        <f>0</f>
        <v>0</v>
      </c>
      <c r="N68" s="960">
        <f>0</f>
        <v>0</v>
      </c>
      <c r="O68" s="960">
        <f>0</f>
        <v>0</v>
      </c>
      <c r="P68" s="960">
        <v>1</v>
      </c>
      <c r="Q68" s="960">
        <f>0</f>
        <v>0</v>
      </c>
      <c r="R68" s="960">
        <f>0</f>
        <v>0</v>
      </c>
      <c r="S68" s="960">
        <f>0</f>
        <v>0</v>
      </c>
      <c r="T68" s="960">
        <f>0</f>
        <v>0</v>
      </c>
      <c r="U68" s="960">
        <f>0</f>
        <v>0</v>
      </c>
      <c r="V68" s="960">
        <f>0</f>
        <v>0</v>
      </c>
      <c r="W68" s="644" t="s">
        <v>719</v>
      </c>
      <c r="X68" s="1461"/>
    </row>
    <row r="69" spans="1:24" s="741" customFormat="1" ht="13.5" thickBot="1">
      <c r="A69" s="1456" t="s">
        <v>808</v>
      </c>
      <c r="B69" s="1457" t="s">
        <v>809</v>
      </c>
      <c r="C69" s="643" t="s">
        <v>241</v>
      </c>
      <c r="D69" s="956">
        <f t="shared" si="0"/>
        <v>231</v>
      </c>
      <c r="E69" s="957">
        <v>2</v>
      </c>
      <c r="F69" s="958">
        <v>2</v>
      </c>
      <c r="G69" s="958">
        <v>4</v>
      </c>
      <c r="H69" s="958">
        <v>12</v>
      </c>
      <c r="I69" s="958">
        <v>9</v>
      </c>
      <c r="J69" s="958">
        <v>21</v>
      </c>
      <c r="K69" s="958">
        <v>20</v>
      </c>
      <c r="L69" s="958">
        <v>33</v>
      </c>
      <c r="M69" s="958">
        <v>38</v>
      </c>
      <c r="N69" s="958">
        <v>21</v>
      </c>
      <c r="O69" s="958">
        <v>26</v>
      </c>
      <c r="P69" s="958">
        <v>18</v>
      </c>
      <c r="Q69" s="958">
        <v>13</v>
      </c>
      <c r="R69" s="958">
        <v>6</v>
      </c>
      <c r="S69" s="958">
        <v>2</v>
      </c>
      <c r="T69" s="958">
        <f>0</f>
        <v>0</v>
      </c>
      <c r="U69" s="958">
        <f>0</f>
        <v>0</v>
      </c>
      <c r="V69" s="958">
        <v>4</v>
      </c>
      <c r="W69" s="643" t="s">
        <v>242</v>
      </c>
      <c r="X69" s="1458" t="s">
        <v>959</v>
      </c>
    </row>
    <row r="70" spans="1:24" s="741" customFormat="1" ht="13.5" thickBot="1">
      <c r="A70" s="1456"/>
      <c r="B70" s="1457"/>
      <c r="C70" s="643" t="s">
        <v>243</v>
      </c>
      <c r="D70" s="956">
        <f t="shared" si="0"/>
        <v>35</v>
      </c>
      <c r="E70" s="957">
        <v>5</v>
      </c>
      <c r="F70" s="958">
        <v>4</v>
      </c>
      <c r="G70" s="958">
        <v>1</v>
      </c>
      <c r="H70" s="958">
        <v>4</v>
      </c>
      <c r="I70" s="958">
        <v>3</v>
      </c>
      <c r="J70" s="958">
        <v>2</v>
      </c>
      <c r="K70" s="958">
        <v>1</v>
      </c>
      <c r="L70" s="958">
        <v>1</v>
      </c>
      <c r="M70" s="958">
        <v>3</v>
      </c>
      <c r="N70" s="958">
        <v>1</v>
      </c>
      <c r="O70" s="958">
        <v>1</v>
      </c>
      <c r="P70" s="958">
        <v>6</v>
      </c>
      <c r="Q70" s="958">
        <f>0</f>
        <v>0</v>
      </c>
      <c r="R70" s="958">
        <f>0</f>
        <v>0</v>
      </c>
      <c r="S70" s="958">
        <f>0</f>
        <v>0</v>
      </c>
      <c r="T70" s="958">
        <f>0</f>
        <v>0</v>
      </c>
      <c r="U70" s="958">
        <v>1</v>
      </c>
      <c r="V70" s="958">
        <v>2</v>
      </c>
      <c r="W70" s="643" t="s">
        <v>719</v>
      </c>
      <c r="X70" s="1458"/>
    </row>
    <row r="71" spans="1:24" s="740" customFormat="1" ht="13.5" thickBot="1">
      <c r="A71" s="1459" t="s">
        <v>810</v>
      </c>
      <c r="B71" s="1460" t="s">
        <v>811</v>
      </c>
      <c r="C71" s="644" t="s">
        <v>241</v>
      </c>
      <c r="D71" s="953">
        <f t="shared" ref="D71:D114" si="1">SUM(E71:V71)</f>
        <v>56</v>
      </c>
      <c r="E71" s="959">
        <f>0</f>
        <v>0</v>
      </c>
      <c r="F71" s="960">
        <v>1</v>
      </c>
      <c r="G71" s="960">
        <v>1</v>
      </c>
      <c r="H71" s="960">
        <v>2</v>
      </c>
      <c r="I71" s="960">
        <v>3</v>
      </c>
      <c r="J71" s="960">
        <v>4</v>
      </c>
      <c r="K71" s="960">
        <v>11</v>
      </c>
      <c r="L71" s="960">
        <v>4</v>
      </c>
      <c r="M71" s="960">
        <v>13</v>
      </c>
      <c r="N71" s="960">
        <v>6</v>
      </c>
      <c r="O71" s="960">
        <v>6</v>
      </c>
      <c r="P71" s="960">
        <v>1</v>
      </c>
      <c r="Q71" s="960">
        <v>2</v>
      </c>
      <c r="R71" s="960">
        <v>2</v>
      </c>
      <c r="S71" s="960">
        <f>0</f>
        <v>0</v>
      </c>
      <c r="T71" s="960">
        <f>0</f>
        <v>0</v>
      </c>
      <c r="U71" s="960">
        <f>0</f>
        <v>0</v>
      </c>
      <c r="V71" s="960">
        <f>0</f>
        <v>0</v>
      </c>
      <c r="W71" s="644" t="s">
        <v>242</v>
      </c>
      <c r="X71" s="1461" t="s">
        <v>960</v>
      </c>
    </row>
    <row r="72" spans="1:24" s="740" customFormat="1" ht="13.5" thickBot="1">
      <c r="A72" s="1459"/>
      <c r="B72" s="1460"/>
      <c r="C72" s="644" t="s">
        <v>243</v>
      </c>
      <c r="D72" s="953">
        <f t="shared" si="1"/>
        <v>17</v>
      </c>
      <c r="E72" s="959">
        <f>0</f>
        <v>0</v>
      </c>
      <c r="F72" s="960">
        <v>1</v>
      </c>
      <c r="G72" s="960">
        <f>0</f>
        <v>0</v>
      </c>
      <c r="H72" s="960">
        <f>0</f>
        <v>0</v>
      </c>
      <c r="I72" s="960">
        <v>1</v>
      </c>
      <c r="J72" s="960">
        <v>2</v>
      </c>
      <c r="K72" s="960">
        <v>2</v>
      </c>
      <c r="L72" s="960">
        <f>0</f>
        <v>0</v>
      </c>
      <c r="M72" s="960">
        <v>3</v>
      </c>
      <c r="N72" s="960">
        <v>4</v>
      </c>
      <c r="O72" s="960">
        <v>2</v>
      </c>
      <c r="P72" s="960">
        <f>0</f>
        <v>0</v>
      </c>
      <c r="Q72" s="960">
        <f>0</f>
        <v>0</v>
      </c>
      <c r="R72" s="960">
        <v>1</v>
      </c>
      <c r="S72" s="960">
        <f>0</f>
        <v>0</v>
      </c>
      <c r="T72" s="960">
        <f>0</f>
        <v>0</v>
      </c>
      <c r="U72" s="960">
        <v>1</v>
      </c>
      <c r="V72" s="960">
        <f>0</f>
        <v>0</v>
      </c>
      <c r="W72" s="644" t="s">
        <v>719</v>
      </c>
      <c r="X72" s="1461"/>
    </row>
    <row r="73" spans="1:24" s="740" customFormat="1" ht="13.5" thickBot="1">
      <c r="A73" s="1456" t="s">
        <v>812</v>
      </c>
      <c r="B73" s="1457" t="s">
        <v>813</v>
      </c>
      <c r="C73" s="643" t="s">
        <v>241</v>
      </c>
      <c r="D73" s="956">
        <f t="shared" si="1"/>
        <v>2</v>
      </c>
      <c r="E73" s="957">
        <f>0</f>
        <v>0</v>
      </c>
      <c r="F73" s="958">
        <f>0</f>
        <v>0</v>
      </c>
      <c r="G73" s="958">
        <f>0</f>
        <v>0</v>
      </c>
      <c r="H73" s="958">
        <f>0</f>
        <v>0</v>
      </c>
      <c r="I73" s="958">
        <f>0</f>
        <v>0</v>
      </c>
      <c r="J73" s="958">
        <v>1</v>
      </c>
      <c r="K73" s="958">
        <f>0</f>
        <v>0</v>
      </c>
      <c r="L73" s="958">
        <v>1</v>
      </c>
      <c r="M73" s="958">
        <f>0</f>
        <v>0</v>
      </c>
      <c r="N73" s="958">
        <f>0</f>
        <v>0</v>
      </c>
      <c r="O73" s="958">
        <f>0</f>
        <v>0</v>
      </c>
      <c r="P73" s="958">
        <f>0</f>
        <v>0</v>
      </c>
      <c r="Q73" s="958">
        <f>0</f>
        <v>0</v>
      </c>
      <c r="R73" s="958">
        <f>0</f>
        <v>0</v>
      </c>
      <c r="S73" s="958">
        <f>0</f>
        <v>0</v>
      </c>
      <c r="T73" s="958">
        <f>0</f>
        <v>0</v>
      </c>
      <c r="U73" s="958">
        <f>0</f>
        <v>0</v>
      </c>
      <c r="V73" s="958">
        <f>0</f>
        <v>0</v>
      </c>
      <c r="W73" s="643" t="s">
        <v>242</v>
      </c>
      <c r="X73" s="1458" t="s">
        <v>961</v>
      </c>
    </row>
    <row r="74" spans="1:24" s="740" customFormat="1" ht="13.5" thickBot="1">
      <c r="A74" s="1456"/>
      <c r="B74" s="1457"/>
      <c r="C74" s="643" t="s">
        <v>243</v>
      </c>
      <c r="D74" s="956">
        <f t="shared" si="1"/>
        <v>0</v>
      </c>
      <c r="E74" s="957">
        <f>0</f>
        <v>0</v>
      </c>
      <c r="F74" s="958">
        <f>0</f>
        <v>0</v>
      </c>
      <c r="G74" s="958">
        <f>0</f>
        <v>0</v>
      </c>
      <c r="H74" s="958">
        <f>0</f>
        <v>0</v>
      </c>
      <c r="I74" s="958">
        <f>0</f>
        <v>0</v>
      </c>
      <c r="J74" s="958">
        <f>0</f>
        <v>0</v>
      </c>
      <c r="K74" s="958">
        <f>0</f>
        <v>0</v>
      </c>
      <c r="L74" s="958">
        <f>0</f>
        <v>0</v>
      </c>
      <c r="M74" s="958">
        <f>0</f>
        <v>0</v>
      </c>
      <c r="N74" s="958">
        <f>0</f>
        <v>0</v>
      </c>
      <c r="O74" s="958">
        <f>0</f>
        <v>0</v>
      </c>
      <c r="P74" s="958">
        <f>0</f>
        <v>0</v>
      </c>
      <c r="Q74" s="958">
        <f>0</f>
        <v>0</v>
      </c>
      <c r="R74" s="958">
        <f>0</f>
        <v>0</v>
      </c>
      <c r="S74" s="958">
        <f>0</f>
        <v>0</v>
      </c>
      <c r="T74" s="958">
        <f>0</f>
        <v>0</v>
      </c>
      <c r="U74" s="958">
        <f>0</f>
        <v>0</v>
      </c>
      <c r="V74" s="958">
        <f>0</f>
        <v>0</v>
      </c>
      <c r="W74" s="643" t="s">
        <v>719</v>
      </c>
      <c r="X74" s="1458"/>
    </row>
    <row r="75" spans="1:24" s="741" customFormat="1" ht="13.5" thickBot="1">
      <c r="A75" s="1459" t="s">
        <v>814</v>
      </c>
      <c r="B75" s="1460" t="s">
        <v>1009</v>
      </c>
      <c r="C75" s="644" t="s">
        <v>241</v>
      </c>
      <c r="D75" s="953">
        <f t="shared" si="1"/>
        <v>8</v>
      </c>
      <c r="E75" s="959">
        <f>0</f>
        <v>0</v>
      </c>
      <c r="F75" s="960">
        <f>0</f>
        <v>0</v>
      </c>
      <c r="G75" s="960">
        <v>1</v>
      </c>
      <c r="H75" s="960">
        <f>0</f>
        <v>0</v>
      </c>
      <c r="I75" s="960">
        <v>1</v>
      </c>
      <c r="J75" s="960">
        <v>1</v>
      </c>
      <c r="K75" s="960">
        <f>0</f>
        <v>0</v>
      </c>
      <c r="L75" s="960">
        <v>1</v>
      </c>
      <c r="M75" s="960">
        <v>2</v>
      </c>
      <c r="N75" s="960">
        <v>1</v>
      </c>
      <c r="O75" s="960">
        <v>1</v>
      </c>
      <c r="P75" s="960">
        <f>0</f>
        <v>0</v>
      </c>
      <c r="Q75" s="960">
        <f>0</f>
        <v>0</v>
      </c>
      <c r="R75" s="960">
        <f>0</f>
        <v>0</v>
      </c>
      <c r="S75" s="960">
        <f>0</f>
        <v>0</v>
      </c>
      <c r="T75" s="960">
        <f>0</f>
        <v>0</v>
      </c>
      <c r="U75" s="960">
        <f>0</f>
        <v>0</v>
      </c>
      <c r="V75" s="960">
        <f>0</f>
        <v>0</v>
      </c>
      <c r="W75" s="644" t="s">
        <v>242</v>
      </c>
      <c r="X75" s="1461" t="s">
        <v>962</v>
      </c>
    </row>
    <row r="76" spans="1:24" s="741" customFormat="1" ht="13.5" thickBot="1">
      <c r="A76" s="1459"/>
      <c r="B76" s="1460"/>
      <c r="C76" s="644" t="s">
        <v>243</v>
      </c>
      <c r="D76" s="953">
        <f t="shared" si="1"/>
        <v>2</v>
      </c>
      <c r="E76" s="959">
        <f>0</f>
        <v>0</v>
      </c>
      <c r="F76" s="960">
        <f>0</f>
        <v>0</v>
      </c>
      <c r="G76" s="960">
        <f>0</f>
        <v>0</v>
      </c>
      <c r="H76" s="960">
        <v>1</v>
      </c>
      <c r="I76" s="960">
        <f>0</f>
        <v>0</v>
      </c>
      <c r="J76" s="960">
        <f>0</f>
        <v>0</v>
      </c>
      <c r="K76" s="960">
        <f>0</f>
        <v>0</v>
      </c>
      <c r="L76" s="960">
        <f>0</f>
        <v>0</v>
      </c>
      <c r="M76" s="960">
        <f>0</f>
        <v>0</v>
      </c>
      <c r="N76" s="960">
        <f>0</f>
        <v>0</v>
      </c>
      <c r="O76" s="960">
        <v>1</v>
      </c>
      <c r="P76" s="960">
        <f>0</f>
        <v>0</v>
      </c>
      <c r="Q76" s="960">
        <f>0</f>
        <v>0</v>
      </c>
      <c r="R76" s="960">
        <f>0</f>
        <v>0</v>
      </c>
      <c r="S76" s="960">
        <f>0</f>
        <v>0</v>
      </c>
      <c r="T76" s="960">
        <f>0</f>
        <v>0</v>
      </c>
      <c r="U76" s="960">
        <f>0</f>
        <v>0</v>
      </c>
      <c r="V76" s="960">
        <f>0</f>
        <v>0</v>
      </c>
      <c r="W76" s="644" t="s">
        <v>719</v>
      </c>
      <c r="X76" s="1461"/>
    </row>
    <row r="77" spans="1:24" s="740" customFormat="1" ht="13.5" thickBot="1">
      <c r="A77" s="1456" t="s">
        <v>1275</v>
      </c>
      <c r="B77" s="1457" t="s">
        <v>815</v>
      </c>
      <c r="C77" s="643" t="s">
        <v>241</v>
      </c>
      <c r="D77" s="956">
        <f t="shared" si="1"/>
        <v>2</v>
      </c>
      <c r="E77" s="957">
        <f>0</f>
        <v>0</v>
      </c>
      <c r="F77" s="958">
        <f>0</f>
        <v>0</v>
      </c>
      <c r="G77" s="958">
        <v>1</v>
      </c>
      <c r="H77" s="958">
        <f>0</f>
        <v>0</v>
      </c>
      <c r="I77" s="958">
        <f>0</f>
        <v>0</v>
      </c>
      <c r="J77" s="958">
        <f>0</f>
        <v>0</v>
      </c>
      <c r="K77" s="958">
        <f>0</f>
        <v>0</v>
      </c>
      <c r="L77" s="958">
        <f>0</f>
        <v>0</v>
      </c>
      <c r="M77" s="958">
        <f>0</f>
        <v>0</v>
      </c>
      <c r="N77" s="958">
        <f>0</f>
        <v>0</v>
      </c>
      <c r="O77" s="958">
        <f>0</f>
        <v>0</v>
      </c>
      <c r="P77" s="958">
        <f>0</f>
        <v>0</v>
      </c>
      <c r="Q77" s="958">
        <f>0</f>
        <v>0</v>
      </c>
      <c r="R77" s="958">
        <f>0</f>
        <v>0</v>
      </c>
      <c r="S77" s="958">
        <f>0</f>
        <v>0</v>
      </c>
      <c r="T77" s="958">
        <f>0</f>
        <v>0</v>
      </c>
      <c r="U77" s="958">
        <v>1</v>
      </c>
      <c r="V77" s="958">
        <f>0</f>
        <v>0</v>
      </c>
      <c r="W77" s="643" t="s">
        <v>242</v>
      </c>
      <c r="X77" s="1458" t="s">
        <v>1266</v>
      </c>
    </row>
    <row r="78" spans="1:24" s="740" customFormat="1" ht="13.5" thickBot="1">
      <c r="A78" s="1456"/>
      <c r="B78" s="1457"/>
      <c r="C78" s="643" t="s">
        <v>243</v>
      </c>
      <c r="D78" s="956">
        <f t="shared" si="1"/>
        <v>0</v>
      </c>
      <c r="E78" s="957">
        <f>0</f>
        <v>0</v>
      </c>
      <c r="F78" s="958">
        <f>0</f>
        <v>0</v>
      </c>
      <c r="G78" s="958">
        <f>0</f>
        <v>0</v>
      </c>
      <c r="H78" s="958">
        <f>0</f>
        <v>0</v>
      </c>
      <c r="I78" s="958">
        <f>0</f>
        <v>0</v>
      </c>
      <c r="J78" s="958">
        <f>0</f>
        <v>0</v>
      </c>
      <c r="K78" s="958">
        <f>0</f>
        <v>0</v>
      </c>
      <c r="L78" s="958">
        <f>0</f>
        <v>0</v>
      </c>
      <c r="M78" s="958">
        <f>0</f>
        <v>0</v>
      </c>
      <c r="N78" s="958">
        <f>0</f>
        <v>0</v>
      </c>
      <c r="O78" s="958">
        <f>0</f>
        <v>0</v>
      </c>
      <c r="P78" s="958">
        <f>0</f>
        <v>0</v>
      </c>
      <c r="Q78" s="958">
        <f>0</f>
        <v>0</v>
      </c>
      <c r="R78" s="958">
        <f>0</f>
        <v>0</v>
      </c>
      <c r="S78" s="958">
        <f>0</f>
        <v>0</v>
      </c>
      <c r="T78" s="958">
        <f>0</f>
        <v>0</v>
      </c>
      <c r="U78" s="958">
        <f>0</f>
        <v>0</v>
      </c>
      <c r="V78" s="958">
        <f>0</f>
        <v>0</v>
      </c>
      <c r="W78" s="643" t="s">
        <v>719</v>
      </c>
      <c r="X78" s="1458"/>
    </row>
    <row r="79" spans="1:24" s="741" customFormat="1" ht="13.5" thickBot="1">
      <c r="A79" s="1459" t="s">
        <v>816</v>
      </c>
      <c r="B79" s="1460" t="s">
        <v>817</v>
      </c>
      <c r="C79" s="644" t="s">
        <v>241</v>
      </c>
      <c r="D79" s="953">
        <f t="shared" si="1"/>
        <v>31</v>
      </c>
      <c r="E79" s="959">
        <v>4</v>
      </c>
      <c r="F79" s="960">
        <v>1</v>
      </c>
      <c r="G79" s="960">
        <v>1</v>
      </c>
      <c r="H79" s="960">
        <v>2</v>
      </c>
      <c r="I79" s="960">
        <f>0</f>
        <v>0</v>
      </c>
      <c r="J79" s="960">
        <v>1</v>
      </c>
      <c r="K79" s="960">
        <v>2</v>
      </c>
      <c r="L79" s="960">
        <v>1</v>
      </c>
      <c r="M79" s="960">
        <v>1</v>
      </c>
      <c r="N79" s="960">
        <v>2</v>
      </c>
      <c r="O79" s="960">
        <v>3</v>
      </c>
      <c r="P79" s="960">
        <v>4</v>
      </c>
      <c r="Q79" s="960">
        <v>5</v>
      </c>
      <c r="R79" s="960">
        <v>1</v>
      </c>
      <c r="S79" s="960">
        <v>1</v>
      </c>
      <c r="T79" s="960">
        <f>0</f>
        <v>0</v>
      </c>
      <c r="U79" s="960">
        <f>0</f>
        <v>0</v>
      </c>
      <c r="V79" s="960">
        <v>2</v>
      </c>
      <c r="W79" s="644" t="s">
        <v>242</v>
      </c>
      <c r="X79" s="1461" t="s">
        <v>963</v>
      </c>
    </row>
    <row r="80" spans="1:24" s="741" customFormat="1" ht="13.5" thickBot="1">
      <c r="A80" s="1459"/>
      <c r="B80" s="1460"/>
      <c r="C80" s="644" t="s">
        <v>243</v>
      </c>
      <c r="D80" s="953">
        <f t="shared" si="1"/>
        <v>7</v>
      </c>
      <c r="E80" s="959">
        <v>1</v>
      </c>
      <c r="F80" s="960">
        <f>0</f>
        <v>0</v>
      </c>
      <c r="G80" s="960">
        <v>1</v>
      </c>
      <c r="H80" s="960">
        <f>0</f>
        <v>0</v>
      </c>
      <c r="I80" s="960">
        <v>1</v>
      </c>
      <c r="J80" s="960">
        <v>1</v>
      </c>
      <c r="K80" s="960">
        <f>0</f>
        <v>0</v>
      </c>
      <c r="L80" s="960">
        <v>1</v>
      </c>
      <c r="M80" s="960">
        <f>0</f>
        <v>0</v>
      </c>
      <c r="N80" s="960">
        <v>1</v>
      </c>
      <c r="O80" s="960">
        <f>0</f>
        <v>0</v>
      </c>
      <c r="P80" s="960">
        <f>0</f>
        <v>0</v>
      </c>
      <c r="Q80" s="960">
        <f>0</f>
        <v>0</v>
      </c>
      <c r="R80" s="960">
        <f>0</f>
        <v>0</v>
      </c>
      <c r="S80" s="960">
        <f>0</f>
        <v>0</v>
      </c>
      <c r="T80" s="960">
        <f>0</f>
        <v>0</v>
      </c>
      <c r="U80" s="960">
        <v>1</v>
      </c>
      <c r="V80" s="960">
        <f>0</f>
        <v>0</v>
      </c>
      <c r="W80" s="644" t="s">
        <v>719</v>
      </c>
      <c r="X80" s="1461"/>
    </row>
    <row r="81" spans="1:24" s="740" customFormat="1" ht="13.5" thickBot="1">
      <c r="A81" s="1456" t="s">
        <v>818</v>
      </c>
      <c r="B81" s="1457" t="s">
        <v>819</v>
      </c>
      <c r="C81" s="643" t="s">
        <v>241</v>
      </c>
      <c r="D81" s="956">
        <f t="shared" si="1"/>
        <v>2</v>
      </c>
      <c r="E81" s="957">
        <f>0</f>
        <v>0</v>
      </c>
      <c r="F81" s="958">
        <f>0</f>
        <v>0</v>
      </c>
      <c r="G81" s="958">
        <f>0</f>
        <v>0</v>
      </c>
      <c r="H81" s="958">
        <f>0</f>
        <v>0</v>
      </c>
      <c r="I81" s="958">
        <f>0</f>
        <v>0</v>
      </c>
      <c r="J81" s="958">
        <f>0</f>
        <v>0</v>
      </c>
      <c r="K81" s="958">
        <f>0</f>
        <v>0</v>
      </c>
      <c r="L81" s="958">
        <f>0</f>
        <v>0</v>
      </c>
      <c r="M81" s="958">
        <f>0</f>
        <v>0</v>
      </c>
      <c r="N81" s="958">
        <f>0</f>
        <v>0</v>
      </c>
      <c r="O81" s="958">
        <f>0</f>
        <v>0</v>
      </c>
      <c r="P81" s="958">
        <f>0</f>
        <v>0</v>
      </c>
      <c r="Q81" s="958">
        <f>0</f>
        <v>0</v>
      </c>
      <c r="R81" s="958">
        <f>0</f>
        <v>0</v>
      </c>
      <c r="S81" s="958">
        <f>0</f>
        <v>0</v>
      </c>
      <c r="T81" s="958">
        <f>0</f>
        <v>0</v>
      </c>
      <c r="U81" s="958">
        <f>0</f>
        <v>0</v>
      </c>
      <c r="V81" s="958">
        <v>2</v>
      </c>
      <c r="W81" s="643" t="s">
        <v>242</v>
      </c>
      <c r="X81" s="1458" t="s">
        <v>964</v>
      </c>
    </row>
    <row r="82" spans="1:24" s="740" customFormat="1" ht="13.5" thickBot="1">
      <c r="A82" s="1456"/>
      <c r="B82" s="1457"/>
      <c r="C82" s="643" t="s">
        <v>243</v>
      </c>
      <c r="D82" s="956">
        <f t="shared" si="1"/>
        <v>2</v>
      </c>
      <c r="E82" s="957">
        <f>0</f>
        <v>0</v>
      </c>
      <c r="F82" s="958">
        <f>0</f>
        <v>0</v>
      </c>
      <c r="G82" s="958">
        <f>0</f>
        <v>0</v>
      </c>
      <c r="H82" s="958">
        <f>0</f>
        <v>0</v>
      </c>
      <c r="I82" s="958">
        <f>0</f>
        <v>0</v>
      </c>
      <c r="J82" s="958">
        <f>0</f>
        <v>0</v>
      </c>
      <c r="K82" s="958">
        <f>0</f>
        <v>0</v>
      </c>
      <c r="L82" s="958">
        <f>0</f>
        <v>0</v>
      </c>
      <c r="M82" s="958">
        <f>0</f>
        <v>0</v>
      </c>
      <c r="N82" s="958">
        <f>0</f>
        <v>0</v>
      </c>
      <c r="O82" s="958">
        <f>0</f>
        <v>0</v>
      </c>
      <c r="P82" s="958">
        <f>0</f>
        <v>0</v>
      </c>
      <c r="Q82" s="958">
        <f>0</f>
        <v>0</v>
      </c>
      <c r="R82" s="958">
        <v>1</v>
      </c>
      <c r="S82" s="958">
        <v>1</v>
      </c>
      <c r="T82" s="958">
        <f>0</f>
        <v>0</v>
      </c>
      <c r="U82" s="958">
        <f>0</f>
        <v>0</v>
      </c>
      <c r="V82" s="958">
        <f>0</f>
        <v>0</v>
      </c>
      <c r="W82" s="643" t="s">
        <v>719</v>
      </c>
      <c r="X82" s="1458"/>
    </row>
    <row r="83" spans="1:24" s="741" customFormat="1" ht="13.5" thickBot="1">
      <c r="A83" s="1459" t="s">
        <v>820</v>
      </c>
      <c r="B83" s="1460" t="s">
        <v>821</v>
      </c>
      <c r="C83" s="644" t="s">
        <v>241</v>
      </c>
      <c r="D83" s="953">
        <f t="shared" si="1"/>
        <v>10</v>
      </c>
      <c r="E83" s="959">
        <v>1</v>
      </c>
      <c r="F83" s="960">
        <f>0</f>
        <v>0</v>
      </c>
      <c r="G83" s="960">
        <f>0</f>
        <v>0</v>
      </c>
      <c r="H83" s="960">
        <f>0</f>
        <v>0</v>
      </c>
      <c r="I83" s="960">
        <f>0</f>
        <v>0</v>
      </c>
      <c r="J83" s="960">
        <f>0</f>
        <v>0</v>
      </c>
      <c r="K83" s="960">
        <v>2</v>
      </c>
      <c r="L83" s="960">
        <f>0</f>
        <v>0</v>
      </c>
      <c r="M83" s="960">
        <f>0</f>
        <v>0</v>
      </c>
      <c r="N83" s="960">
        <v>1</v>
      </c>
      <c r="O83" s="960">
        <v>1</v>
      </c>
      <c r="P83" s="960">
        <v>2</v>
      </c>
      <c r="Q83" s="960">
        <v>2</v>
      </c>
      <c r="R83" s="960">
        <f>0</f>
        <v>0</v>
      </c>
      <c r="S83" s="960">
        <f>0</f>
        <v>0</v>
      </c>
      <c r="T83" s="960">
        <v>1</v>
      </c>
      <c r="U83" s="960">
        <f>0</f>
        <v>0</v>
      </c>
      <c r="V83" s="960">
        <f>0</f>
        <v>0</v>
      </c>
      <c r="W83" s="644" t="s">
        <v>242</v>
      </c>
      <c r="X83" s="1461" t="s">
        <v>965</v>
      </c>
    </row>
    <row r="84" spans="1:24" s="741" customFormat="1" ht="13.5" thickBot="1">
      <c r="A84" s="1459"/>
      <c r="B84" s="1460"/>
      <c r="C84" s="644" t="s">
        <v>243</v>
      </c>
      <c r="D84" s="953">
        <f t="shared" si="1"/>
        <v>4</v>
      </c>
      <c r="E84" s="959">
        <f>0</f>
        <v>0</v>
      </c>
      <c r="F84" s="960">
        <f>0</f>
        <v>0</v>
      </c>
      <c r="G84" s="960">
        <f>0</f>
        <v>0</v>
      </c>
      <c r="H84" s="960">
        <f>0</f>
        <v>0</v>
      </c>
      <c r="I84" s="960">
        <f>0</f>
        <v>0</v>
      </c>
      <c r="J84" s="960">
        <f>0</f>
        <v>0</v>
      </c>
      <c r="K84" s="960">
        <f>0</f>
        <v>0</v>
      </c>
      <c r="L84" s="960">
        <f>0</f>
        <v>0</v>
      </c>
      <c r="M84" s="960">
        <f>0</f>
        <v>0</v>
      </c>
      <c r="N84" s="960">
        <v>1</v>
      </c>
      <c r="O84" s="960">
        <v>2</v>
      </c>
      <c r="P84" s="960">
        <f>0</f>
        <v>0</v>
      </c>
      <c r="Q84" s="960">
        <f>0</f>
        <v>0</v>
      </c>
      <c r="R84" s="960">
        <f>0</f>
        <v>0</v>
      </c>
      <c r="S84" s="960">
        <f>0</f>
        <v>0</v>
      </c>
      <c r="T84" s="960">
        <f>0</f>
        <v>0</v>
      </c>
      <c r="U84" s="960">
        <f>0</f>
        <v>0</v>
      </c>
      <c r="V84" s="960">
        <v>1</v>
      </c>
      <c r="W84" s="644" t="s">
        <v>719</v>
      </c>
      <c r="X84" s="1461"/>
    </row>
    <row r="85" spans="1:24" s="740" customFormat="1" ht="13.5" thickBot="1">
      <c r="A85" s="1456" t="s">
        <v>822</v>
      </c>
      <c r="B85" s="1457" t="s">
        <v>823</v>
      </c>
      <c r="C85" s="643" t="s">
        <v>241</v>
      </c>
      <c r="D85" s="956">
        <f t="shared" si="1"/>
        <v>83</v>
      </c>
      <c r="E85" s="957">
        <v>1</v>
      </c>
      <c r="F85" s="958">
        <v>1</v>
      </c>
      <c r="G85" s="958">
        <v>2</v>
      </c>
      <c r="H85" s="958">
        <v>2</v>
      </c>
      <c r="I85" s="958">
        <v>2</v>
      </c>
      <c r="J85" s="958">
        <f>0</f>
        <v>0</v>
      </c>
      <c r="K85" s="958">
        <v>5</v>
      </c>
      <c r="L85" s="958">
        <v>6</v>
      </c>
      <c r="M85" s="958">
        <v>1</v>
      </c>
      <c r="N85" s="958">
        <v>12</v>
      </c>
      <c r="O85" s="958">
        <v>15</v>
      </c>
      <c r="P85" s="958">
        <v>9</v>
      </c>
      <c r="Q85" s="958">
        <v>13</v>
      </c>
      <c r="R85" s="958">
        <v>6</v>
      </c>
      <c r="S85" s="958">
        <f>0</f>
        <v>0</v>
      </c>
      <c r="T85" s="958">
        <v>1</v>
      </c>
      <c r="U85" s="958">
        <f>0</f>
        <v>0</v>
      </c>
      <c r="V85" s="958">
        <v>7</v>
      </c>
      <c r="W85" s="643" t="s">
        <v>242</v>
      </c>
      <c r="X85" s="1458" t="s">
        <v>956</v>
      </c>
    </row>
    <row r="86" spans="1:24" s="740" customFormat="1" ht="13.5" thickBot="1">
      <c r="A86" s="1456"/>
      <c r="B86" s="1457"/>
      <c r="C86" s="643" t="s">
        <v>243</v>
      </c>
      <c r="D86" s="956">
        <f t="shared" si="1"/>
        <v>17</v>
      </c>
      <c r="E86" s="957">
        <v>1</v>
      </c>
      <c r="F86" s="958">
        <v>1</v>
      </c>
      <c r="G86" s="958">
        <f>0</f>
        <v>0</v>
      </c>
      <c r="H86" s="958">
        <f>0</f>
        <v>0</v>
      </c>
      <c r="I86" s="958">
        <f>0</f>
        <v>0</v>
      </c>
      <c r="J86" s="958">
        <f>0</f>
        <v>0</v>
      </c>
      <c r="K86" s="958">
        <f>0</f>
        <v>0</v>
      </c>
      <c r="L86" s="958">
        <v>2</v>
      </c>
      <c r="M86" s="958">
        <v>2</v>
      </c>
      <c r="N86" s="958">
        <v>1</v>
      </c>
      <c r="O86" s="958">
        <f>0</f>
        <v>0</v>
      </c>
      <c r="P86" s="958">
        <v>1</v>
      </c>
      <c r="Q86" s="958">
        <f>0</f>
        <v>0</v>
      </c>
      <c r="R86" s="958">
        <v>1</v>
      </c>
      <c r="S86" s="958">
        <f>0</f>
        <v>0</v>
      </c>
      <c r="T86" s="958">
        <v>1</v>
      </c>
      <c r="U86" s="958">
        <v>3</v>
      </c>
      <c r="V86" s="958">
        <v>4</v>
      </c>
      <c r="W86" s="643" t="s">
        <v>719</v>
      </c>
      <c r="X86" s="1458"/>
    </row>
    <row r="87" spans="1:24" s="741" customFormat="1" ht="13.5" thickBot="1">
      <c r="A87" s="1459" t="s">
        <v>1281</v>
      </c>
      <c r="B87" s="1460" t="s">
        <v>1282</v>
      </c>
      <c r="C87" s="644" t="s">
        <v>241</v>
      </c>
      <c r="D87" s="953">
        <f t="shared" si="1"/>
        <v>1</v>
      </c>
      <c r="E87" s="959">
        <f>0</f>
        <v>0</v>
      </c>
      <c r="F87" s="960">
        <f>0</f>
        <v>0</v>
      </c>
      <c r="G87" s="960">
        <f>0</f>
        <v>0</v>
      </c>
      <c r="H87" s="960">
        <v>1</v>
      </c>
      <c r="I87" s="960">
        <f>0</f>
        <v>0</v>
      </c>
      <c r="J87" s="960">
        <f>0</f>
        <v>0</v>
      </c>
      <c r="K87" s="960">
        <f>0</f>
        <v>0</v>
      </c>
      <c r="L87" s="960">
        <f>0</f>
        <v>0</v>
      </c>
      <c r="M87" s="960">
        <f>0</f>
        <v>0</v>
      </c>
      <c r="N87" s="960">
        <f>0</f>
        <v>0</v>
      </c>
      <c r="O87" s="960">
        <f>0</f>
        <v>0</v>
      </c>
      <c r="P87" s="960">
        <f>0</f>
        <v>0</v>
      </c>
      <c r="Q87" s="960">
        <f>0</f>
        <v>0</v>
      </c>
      <c r="R87" s="960">
        <f>0</f>
        <v>0</v>
      </c>
      <c r="S87" s="960">
        <f>0</f>
        <v>0</v>
      </c>
      <c r="T87" s="960">
        <f>0</f>
        <v>0</v>
      </c>
      <c r="U87" s="960">
        <f>0</f>
        <v>0</v>
      </c>
      <c r="V87" s="960">
        <f>0</f>
        <v>0</v>
      </c>
      <c r="W87" s="644" t="s">
        <v>242</v>
      </c>
      <c r="X87" s="1461" t="s">
        <v>1278</v>
      </c>
    </row>
    <row r="88" spans="1:24" s="741" customFormat="1" ht="13.5" thickBot="1">
      <c r="A88" s="1459"/>
      <c r="B88" s="1460"/>
      <c r="C88" s="644" t="s">
        <v>243</v>
      </c>
      <c r="D88" s="953">
        <f t="shared" si="1"/>
        <v>0</v>
      </c>
      <c r="E88" s="959">
        <f>0</f>
        <v>0</v>
      </c>
      <c r="F88" s="960">
        <f>0</f>
        <v>0</v>
      </c>
      <c r="G88" s="960">
        <f>0</f>
        <v>0</v>
      </c>
      <c r="H88" s="960">
        <f>0</f>
        <v>0</v>
      </c>
      <c r="I88" s="960">
        <f>0</f>
        <v>0</v>
      </c>
      <c r="J88" s="960">
        <f>0</f>
        <v>0</v>
      </c>
      <c r="K88" s="960">
        <f>0</f>
        <v>0</v>
      </c>
      <c r="L88" s="960">
        <f>0</f>
        <v>0</v>
      </c>
      <c r="M88" s="960">
        <f>0</f>
        <v>0</v>
      </c>
      <c r="N88" s="960">
        <f>0</f>
        <v>0</v>
      </c>
      <c r="O88" s="960">
        <f>0</f>
        <v>0</v>
      </c>
      <c r="P88" s="960">
        <f>0</f>
        <v>0</v>
      </c>
      <c r="Q88" s="960">
        <f>0</f>
        <v>0</v>
      </c>
      <c r="R88" s="960">
        <f>0</f>
        <v>0</v>
      </c>
      <c r="S88" s="960">
        <f>0</f>
        <v>0</v>
      </c>
      <c r="T88" s="960">
        <f>0</f>
        <v>0</v>
      </c>
      <c r="U88" s="960">
        <f>0</f>
        <v>0</v>
      </c>
      <c r="V88" s="960">
        <f>0</f>
        <v>0</v>
      </c>
      <c r="W88" s="644" t="s">
        <v>719</v>
      </c>
      <c r="X88" s="1461"/>
    </row>
    <row r="89" spans="1:24" s="740" customFormat="1" ht="13.5" thickBot="1">
      <c r="A89" s="1456" t="s">
        <v>824</v>
      </c>
      <c r="B89" s="1457" t="s">
        <v>825</v>
      </c>
      <c r="C89" s="643" t="s">
        <v>241</v>
      </c>
      <c r="D89" s="956">
        <f t="shared" si="1"/>
        <v>13</v>
      </c>
      <c r="E89" s="957">
        <f>0</f>
        <v>0</v>
      </c>
      <c r="F89" s="958">
        <f>0</f>
        <v>0</v>
      </c>
      <c r="G89" s="958">
        <f>0</f>
        <v>0</v>
      </c>
      <c r="H89" s="958">
        <f>0</f>
        <v>0</v>
      </c>
      <c r="I89" s="958">
        <v>1</v>
      </c>
      <c r="J89" s="958">
        <v>2</v>
      </c>
      <c r="K89" s="958">
        <v>2</v>
      </c>
      <c r="L89" s="958">
        <v>4</v>
      </c>
      <c r="M89" s="958">
        <v>1</v>
      </c>
      <c r="N89" s="958">
        <v>2</v>
      </c>
      <c r="O89" s="958">
        <f>0</f>
        <v>0</v>
      </c>
      <c r="P89" s="958">
        <f>0</f>
        <v>0</v>
      </c>
      <c r="Q89" s="958">
        <f>0</f>
        <v>0</v>
      </c>
      <c r="R89" s="958">
        <f>0</f>
        <v>0</v>
      </c>
      <c r="S89" s="958">
        <v>1</v>
      </c>
      <c r="T89" s="958">
        <f>0</f>
        <v>0</v>
      </c>
      <c r="U89" s="958">
        <f>0</f>
        <v>0</v>
      </c>
      <c r="V89" s="958">
        <f>0</f>
        <v>0</v>
      </c>
      <c r="W89" s="643" t="s">
        <v>242</v>
      </c>
      <c r="X89" s="1458" t="s">
        <v>966</v>
      </c>
    </row>
    <row r="90" spans="1:24" s="740" customFormat="1" ht="12.75">
      <c r="A90" s="1471"/>
      <c r="B90" s="1472"/>
      <c r="C90" s="645" t="s">
        <v>243</v>
      </c>
      <c r="D90" s="961">
        <f t="shared" si="1"/>
        <v>4</v>
      </c>
      <c r="E90" s="962">
        <f>0</f>
        <v>0</v>
      </c>
      <c r="F90" s="963">
        <f>0</f>
        <v>0</v>
      </c>
      <c r="G90" s="963">
        <f>0</f>
        <v>0</v>
      </c>
      <c r="H90" s="963">
        <f>0</f>
        <v>0</v>
      </c>
      <c r="I90" s="963">
        <v>1</v>
      </c>
      <c r="J90" s="963">
        <v>1</v>
      </c>
      <c r="K90" s="963">
        <v>1</v>
      </c>
      <c r="L90" s="963">
        <f>0</f>
        <v>0</v>
      </c>
      <c r="M90" s="963">
        <f>0</f>
        <v>0</v>
      </c>
      <c r="N90" s="963">
        <v>1</v>
      </c>
      <c r="O90" s="963">
        <f>0</f>
        <v>0</v>
      </c>
      <c r="P90" s="963">
        <f>0</f>
        <v>0</v>
      </c>
      <c r="Q90" s="963">
        <f>0</f>
        <v>0</v>
      </c>
      <c r="R90" s="963">
        <f>0</f>
        <v>0</v>
      </c>
      <c r="S90" s="963">
        <f>0</f>
        <v>0</v>
      </c>
      <c r="T90" s="963">
        <f>0</f>
        <v>0</v>
      </c>
      <c r="U90" s="963">
        <f>0</f>
        <v>0</v>
      </c>
      <c r="V90" s="963">
        <f>0</f>
        <v>0</v>
      </c>
      <c r="W90" s="645" t="s">
        <v>719</v>
      </c>
      <c r="X90" s="1473"/>
    </row>
    <row r="91" spans="1:24" s="741" customFormat="1" ht="13.5" thickBot="1">
      <c r="A91" s="1462" t="s">
        <v>826</v>
      </c>
      <c r="B91" s="1464" t="s">
        <v>604</v>
      </c>
      <c r="C91" s="742" t="s">
        <v>241</v>
      </c>
      <c r="D91" s="966">
        <f t="shared" si="1"/>
        <v>12</v>
      </c>
      <c r="E91" s="967">
        <f>0</f>
        <v>0</v>
      </c>
      <c r="F91" s="968">
        <f>0</f>
        <v>0</v>
      </c>
      <c r="G91" s="968">
        <f>0</f>
        <v>0</v>
      </c>
      <c r="H91" s="968">
        <f>0</f>
        <v>0</v>
      </c>
      <c r="I91" s="968">
        <f>0</f>
        <v>0</v>
      </c>
      <c r="J91" s="968">
        <f>0</f>
        <v>0</v>
      </c>
      <c r="K91" s="968">
        <f>0</f>
        <v>0</v>
      </c>
      <c r="L91" s="968">
        <f>0</f>
        <v>0</v>
      </c>
      <c r="M91" s="968">
        <f>0</f>
        <v>0</v>
      </c>
      <c r="N91" s="968">
        <f>0</f>
        <v>0</v>
      </c>
      <c r="O91" s="968">
        <f>0</f>
        <v>0</v>
      </c>
      <c r="P91" s="968">
        <f>0</f>
        <v>0</v>
      </c>
      <c r="Q91" s="968">
        <f>0</f>
        <v>0</v>
      </c>
      <c r="R91" s="968">
        <f>0</f>
        <v>0</v>
      </c>
      <c r="S91" s="968">
        <f>0</f>
        <v>0</v>
      </c>
      <c r="T91" s="968">
        <f>0</f>
        <v>0</v>
      </c>
      <c r="U91" s="968">
        <f>0</f>
        <v>0</v>
      </c>
      <c r="V91" s="968">
        <v>12</v>
      </c>
      <c r="W91" s="742" t="s">
        <v>242</v>
      </c>
      <c r="X91" s="1466" t="s">
        <v>934</v>
      </c>
    </row>
    <row r="92" spans="1:24" s="741" customFormat="1" ht="12.75">
      <c r="A92" s="1463"/>
      <c r="B92" s="1465"/>
      <c r="C92" s="1013" t="s">
        <v>243</v>
      </c>
      <c r="D92" s="1014">
        <f t="shared" si="1"/>
        <v>16</v>
      </c>
      <c r="E92" s="1012">
        <f>0</f>
        <v>0</v>
      </c>
      <c r="F92" s="1011">
        <f>0</f>
        <v>0</v>
      </c>
      <c r="G92" s="1011">
        <f>0</f>
        <v>0</v>
      </c>
      <c r="H92" s="1011">
        <f>0</f>
        <v>0</v>
      </c>
      <c r="I92" s="1011">
        <f>0</f>
        <v>0</v>
      </c>
      <c r="J92" s="1011">
        <f>0</f>
        <v>0</v>
      </c>
      <c r="K92" s="1011">
        <f>0</f>
        <v>0</v>
      </c>
      <c r="L92" s="1011">
        <f>0</f>
        <v>0</v>
      </c>
      <c r="M92" s="1011">
        <f>0</f>
        <v>0</v>
      </c>
      <c r="N92" s="1011">
        <f>0</f>
        <v>0</v>
      </c>
      <c r="O92" s="1011">
        <f>0</f>
        <v>0</v>
      </c>
      <c r="P92" s="1011">
        <f>0</f>
        <v>0</v>
      </c>
      <c r="Q92" s="1011">
        <f>0</f>
        <v>0</v>
      </c>
      <c r="R92" s="1011">
        <f>0</f>
        <v>0</v>
      </c>
      <c r="S92" s="1011">
        <f>0</f>
        <v>0</v>
      </c>
      <c r="T92" s="1011">
        <f>0</f>
        <v>0</v>
      </c>
      <c r="U92" s="1011">
        <f>0</f>
        <v>0</v>
      </c>
      <c r="V92" s="1011">
        <v>16</v>
      </c>
      <c r="W92" s="1013" t="s">
        <v>719</v>
      </c>
      <c r="X92" s="1467"/>
    </row>
    <row r="93" spans="1:24" s="740" customFormat="1" ht="18" customHeight="1" thickBot="1">
      <c r="A93" s="1468" t="s">
        <v>827</v>
      </c>
      <c r="B93" s="1469" t="s">
        <v>828</v>
      </c>
      <c r="C93" s="1026" t="s">
        <v>241</v>
      </c>
      <c r="D93" s="1017">
        <f t="shared" si="1"/>
        <v>21</v>
      </c>
      <c r="E93" s="1027">
        <f>0</f>
        <v>0</v>
      </c>
      <c r="F93" s="1028">
        <f>0</f>
        <v>0</v>
      </c>
      <c r="G93" s="1028">
        <f>0</f>
        <v>0</v>
      </c>
      <c r="H93" s="1028">
        <f>0</f>
        <v>0</v>
      </c>
      <c r="I93" s="1028">
        <f>0</f>
        <v>0</v>
      </c>
      <c r="J93" s="1028">
        <f>0</f>
        <v>0</v>
      </c>
      <c r="K93" s="1028">
        <f>0</f>
        <v>0</v>
      </c>
      <c r="L93" s="1028">
        <f>0</f>
        <v>0</v>
      </c>
      <c r="M93" s="1028">
        <f>0</f>
        <v>0</v>
      </c>
      <c r="N93" s="1028">
        <f>0</f>
        <v>0</v>
      </c>
      <c r="O93" s="1028">
        <f>0</f>
        <v>0</v>
      </c>
      <c r="P93" s="1028">
        <f>0</f>
        <v>0</v>
      </c>
      <c r="Q93" s="1028">
        <f>0</f>
        <v>0</v>
      </c>
      <c r="R93" s="1028">
        <f>0</f>
        <v>0</v>
      </c>
      <c r="S93" s="1028">
        <f>0</f>
        <v>0</v>
      </c>
      <c r="T93" s="1028">
        <f>0</f>
        <v>0</v>
      </c>
      <c r="U93" s="1028">
        <f>0</f>
        <v>0</v>
      </c>
      <c r="V93" s="1028">
        <v>21</v>
      </c>
      <c r="W93" s="1026" t="s">
        <v>242</v>
      </c>
      <c r="X93" s="1470" t="s">
        <v>978</v>
      </c>
    </row>
    <row r="94" spans="1:24" s="740" customFormat="1" ht="18" customHeight="1" thickBot="1">
      <c r="A94" s="1456"/>
      <c r="B94" s="1457"/>
      <c r="C94" s="643" t="s">
        <v>243</v>
      </c>
      <c r="D94" s="956">
        <f t="shared" si="1"/>
        <v>23</v>
      </c>
      <c r="E94" s="957">
        <f>0</f>
        <v>0</v>
      </c>
      <c r="F94" s="958">
        <f>0</f>
        <v>0</v>
      </c>
      <c r="G94" s="958">
        <f>0</f>
        <v>0</v>
      </c>
      <c r="H94" s="958">
        <f>0</f>
        <v>0</v>
      </c>
      <c r="I94" s="958">
        <f>0</f>
        <v>0</v>
      </c>
      <c r="J94" s="958">
        <f>0</f>
        <v>0</v>
      </c>
      <c r="K94" s="958">
        <f>0</f>
        <v>0</v>
      </c>
      <c r="L94" s="958">
        <f>0</f>
        <v>0</v>
      </c>
      <c r="M94" s="958">
        <f>0</f>
        <v>0</v>
      </c>
      <c r="N94" s="958">
        <f>0</f>
        <v>0</v>
      </c>
      <c r="O94" s="958">
        <f>0</f>
        <v>0</v>
      </c>
      <c r="P94" s="958">
        <f>0</f>
        <v>0</v>
      </c>
      <c r="Q94" s="958">
        <f>0</f>
        <v>0</v>
      </c>
      <c r="R94" s="958">
        <f>0</f>
        <v>0</v>
      </c>
      <c r="S94" s="958">
        <f>0</f>
        <v>0</v>
      </c>
      <c r="T94" s="958">
        <f>0</f>
        <v>0</v>
      </c>
      <c r="U94" s="958">
        <f>0</f>
        <v>0</v>
      </c>
      <c r="V94" s="958">
        <v>23</v>
      </c>
      <c r="W94" s="643" t="s">
        <v>719</v>
      </c>
      <c r="X94" s="1458"/>
    </row>
    <row r="95" spans="1:24" s="741" customFormat="1" ht="18.75" customHeight="1" thickBot="1">
      <c r="A95" s="1459" t="s">
        <v>829</v>
      </c>
      <c r="B95" s="1460" t="s">
        <v>830</v>
      </c>
      <c r="C95" s="644" t="s">
        <v>241</v>
      </c>
      <c r="D95" s="953">
        <f t="shared" si="1"/>
        <v>82</v>
      </c>
      <c r="E95" s="959">
        <v>2</v>
      </c>
      <c r="F95" s="960">
        <v>2</v>
      </c>
      <c r="G95" s="960">
        <v>3</v>
      </c>
      <c r="H95" s="960">
        <v>2</v>
      </c>
      <c r="I95" s="960">
        <v>1</v>
      </c>
      <c r="J95" s="960">
        <v>2</v>
      </c>
      <c r="K95" s="960">
        <v>12</v>
      </c>
      <c r="L95" s="960">
        <v>6</v>
      </c>
      <c r="M95" s="960">
        <v>9</v>
      </c>
      <c r="N95" s="960">
        <v>5</v>
      </c>
      <c r="O95" s="960">
        <v>14</v>
      </c>
      <c r="P95" s="960">
        <v>6</v>
      </c>
      <c r="Q95" s="960">
        <v>6</v>
      </c>
      <c r="R95" s="960">
        <v>2</v>
      </c>
      <c r="S95" s="960">
        <f>0</f>
        <v>0</v>
      </c>
      <c r="T95" s="960">
        <f>0</f>
        <v>0</v>
      </c>
      <c r="U95" s="960">
        <f>0</f>
        <v>0</v>
      </c>
      <c r="V95" s="960">
        <v>10</v>
      </c>
      <c r="W95" s="644" t="s">
        <v>242</v>
      </c>
      <c r="X95" s="1461" t="s">
        <v>977</v>
      </c>
    </row>
    <row r="96" spans="1:24" s="741" customFormat="1" ht="18.75" customHeight="1" thickBot="1">
      <c r="A96" s="1459"/>
      <c r="B96" s="1460"/>
      <c r="C96" s="644" t="s">
        <v>243</v>
      </c>
      <c r="D96" s="953">
        <f t="shared" si="1"/>
        <v>18</v>
      </c>
      <c r="E96" s="959">
        <v>2</v>
      </c>
      <c r="F96" s="960">
        <v>1</v>
      </c>
      <c r="G96" s="960">
        <f>0</f>
        <v>0</v>
      </c>
      <c r="H96" s="960">
        <v>3</v>
      </c>
      <c r="I96" s="960">
        <f>0</f>
        <v>0</v>
      </c>
      <c r="J96" s="960">
        <f>0</f>
        <v>0</v>
      </c>
      <c r="K96" s="960">
        <v>2</v>
      </c>
      <c r="L96" s="960">
        <f>0</f>
        <v>0</v>
      </c>
      <c r="M96" s="960">
        <v>1</v>
      </c>
      <c r="N96" s="960">
        <v>1</v>
      </c>
      <c r="O96" s="960">
        <v>1</v>
      </c>
      <c r="P96" s="960">
        <f>0</f>
        <v>0</v>
      </c>
      <c r="Q96" s="960">
        <v>2</v>
      </c>
      <c r="R96" s="960">
        <f>0</f>
        <v>0</v>
      </c>
      <c r="S96" s="960">
        <f>0</f>
        <v>0</v>
      </c>
      <c r="T96" s="960">
        <f>0</f>
        <v>0</v>
      </c>
      <c r="U96" s="960">
        <f>0</f>
        <v>0</v>
      </c>
      <c r="V96" s="960">
        <v>5</v>
      </c>
      <c r="W96" s="644" t="s">
        <v>719</v>
      </c>
      <c r="X96" s="1461"/>
    </row>
    <row r="97" spans="1:24" s="740" customFormat="1" ht="13.5" thickBot="1">
      <c r="A97" s="1456" t="s">
        <v>831</v>
      </c>
      <c r="B97" s="1457" t="s">
        <v>832</v>
      </c>
      <c r="C97" s="1018" t="s">
        <v>241</v>
      </c>
      <c r="D97" s="1019">
        <f t="shared" si="1"/>
        <v>159</v>
      </c>
      <c r="E97" s="1020">
        <f>0</f>
        <v>0</v>
      </c>
      <c r="F97" s="1021">
        <f>0</f>
        <v>0</v>
      </c>
      <c r="G97" s="1021">
        <f>0</f>
        <v>0</v>
      </c>
      <c r="H97" s="1021">
        <v>2</v>
      </c>
      <c r="I97" s="1021">
        <v>2</v>
      </c>
      <c r="J97" s="1021">
        <v>2</v>
      </c>
      <c r="K97" s="1021">
        <v>3</v>
      </c>
      <c r="L97" s="1021">
        <v>7</v>
      </c>
      <c r="M97" s="1021">
        <v>10</v>
      </c>
      <c r="N97" s="1021">
        <v>8</v>
      </c>
      <c r="O97" s="1021">
        <v>20</v>
      </c>
      <c r="P97" s="1021">
        <v>32</v>
      </c>
      <c r="Q97" s="1021">
        <v>33</v>
      </c>
      <c r="R97" s="1021">
        <v>25</v>
      </c>
      <c r="S97" s="1021">
        <v>7</v>
      </c>
      <c r="T97" s="1021">
        <v>2</v>
      </c>
      <c r="U97" s="1021">
        <v>3</v>
      </c>
      <c r="V97" s="1021">
        <v>3</v>
      </c>
      <c r="W97" s="1018" t="s">
        <v>242</v>
      </c>
      <c r="X97" s="1458" t="s">
        <v>967</v>
      </c>
    </row>
    <row r="98" spans="1:24" s="740" customFormat="1" ht="13.5" thickBot="1">
      <c r="A98" s="1477"/>
      <c r="B98" s="1478"/>
      <c r="C98" s="643" t="s">
        <v>243</v>
      </c>
      <c r="D98" s="956">
        <f t="shared" si="1"/>
        <v>6</v>
      </c>
      <c r="E98" s="957">
        <f>0</f>
        <v>0</v>
      </c>
      <c r="F98" s="958">
        <f>0</f>
        <v>0</v>
      </c>
      <c r="G98" s="958">
        <f>0</f>
        <v>0</v>
      </c>
      <c r="H98" s="958">
        <f>0</f>
        <v>0</v>
      </c>
      <c r="I98" s="958">
        <f>0</f>
        <v>0</v>
      </c>
      <c r="J98" s="958">
        <f>0</f>
        <v>0</v>
      </c>
      <c r="K98" s="958">
        <f>0</f>
        <v>0</v>
      </c>
      <c r="L98" s="958">
        <f>0</f>
        <v>0</v>
      </c>
      <c r="M98" s="958">
        <f>0</f>
        <v>0</v>
      </c>
      <c r="N98" s="958">
        <f>0</f>
        <v>0</v>
      </c>
      <c r="O98" s="958">
        <v>1</v>
      </c>
      <c r="P98" s="958">
        <v>4</v>
      </c>
      <c r="Q98" s="958">
        <f>0</f>
        <v>0</v>
      </c>
      <c r="R98" s="958">
        <f>0</f>
        <v>0</v>
      </c>
      <c r="S98" s="958">
        <f>0</f>
        <v>0</v>
      </c>
      <c r="T98" s="958">
        <f>0</f>
        <v>0</v>
      </c>
      <c r="U98" s="958">
        <f>0</f>
        <v>0</v>
      </c>
      <c r="V98" s="958">
        <v>1</v>
      </c>
      <c r="W98" s="643" t="s">
        <v>719</v>
      </c>
      <c r="X98" s="1484"/>
    </row>
    <row r="99" spans="1:24" ht="42.75" customHeight="1" thickBot="1">
      <c r="A99" s="1459" t="s">
        <v>1283</v>
      </c>
      <c r="B99" s="1460" t="s">
        <v>1017</v>
      </c>
      <c r="C99" s="644" t="s">
        <v>241</v>
      </c>
      <c r="D99" s="953">
        <f t="shared" si="1"/>
        <v>64</v>
      </c>
      <c r="E99" s="959">
        <v>1</v>
      </c>
      <c r="F99" s="960">
        <v>5</v>
      </c>
      <c r="G99" s="960">
        <v>5</v>
      </c>
      <c r="H99" s="960">
        <v>3</v>
      </c>
      <c r="I99" s="960">
        <v>8</v>
      </c>
      <c r="J99" s="960">
        <v>2</v>
      </c>
      <c r="K99" s="960">
        <v>3</v>
      </c>
      <c r="L99" s="960">
        <v>5</v>
      </c>
      <c r="M99" s="960">
        <v>4</v>
      </c>
      <c r="N99" s="960">
        <v>2</v>
      </c>
      <c r="O99" s="960">
        <v>8</v>
      </c>
      <c r="P99" s="960">
        <v>3</v>
      </c>
      <c r="Q99" s="960">
        <v>7</v>
      </c>
      <c r="R99" s="960">
        <v>2</v>
      </c>
      <c r="S99" s="960">
        <v>1</v>
      </c>
      <c r="T99" s="960">
        <f>0</f>
        <v>0</v>
      </c>
      <c r="U99" s="960">
        <v>1</v>
      </c>
      <c r="V99" s="960">
        <v>4</v>
      </c>
      <c r="W99" s="644" t="s">
        <v>242</v>
      </c>
      <c r="X99" s="1461" t="s">
        <v>1267</v>
      </c>
    </row>
    <row r="100" spans="1:24" ht="42.75" customHeight="1" thickBot="1">
      <c r="A100" s="1459"/>
      <c r="B100" s="1460"/>
      <c r="C100" s="644" t="s">
        <v>243</v>
      </c>
      <c r="D100" s="953">
        <f t="shared" si="1"/>
        <v>38</v>
      </c>
      <c r="E100" s="959">
        <v>4</v>
      </c>
      <c r="F100" s="960">
        <v>3</v>
      </c>
      <c r="G100" s="960">
        <v>4</v>
      </c>
      <c r="H100" s="960">
        <v>5</v>
      </c>
      <c r="I100" s="960">
        <v>2</v>
      </c>
      <c r="J100" s="960">
        <v>3</v>
      </c>
      <c r="K100" s="960">
        <v>2</v>
      </c>
      <c r="L100" s="960">
        <v>2</v>
      </c>
      <c r="M100" s="960">
        <f>0</f>
        <v>0</v>
      </c>
      <c r="N100" s="960">
        <f>0</f>
        <v>0</v>
      </c>
      <c r="O100" s="960">
        <v>1</v>
      </c>
      <c r="P100" s="960">
        <v>1</v>
      </c>
      <c r="Q100" s="960">
        <v>1</v>
      </c>
      <c r="R100" s="960">
        <v>1</v>
      </c>
      <c r="S100" s="960">
        <v>1</v>
      </c>
      <c r="T100" s="960">
        <v>1</v>
      </c>
      <c r="U100" s="960">
        <v>1</v>
      </c>
      <c r="V100" s="960">
        <v>6</v>
      </c>
      <c r="W100" s="644" t="s">
        <v>719</v>
      </c>
      <c r="X100" s="1461"/>
    </row>
    <row r="101" spans="1:24" ht="13.5" thickBot="1">
      <c r="A101" s="1456" t="s">
        <v>833</v>
      </c>
      <c r="B101" s="1457" t="s">
        <v>834</v>
      </c>
      <c r="C101" s="1018" t="s">
        <v>241</v>
      </c>
      <c r="D101" s="1019">
        <f t="shared" si="1"/>
        <v>29</v>
      </c>
      <c r="E101" s="1020">
        <f>0</f>
        <v>0</v>
      </c>
      <c r="F101" s="1021">
        <f>0</f>
        <v>0</v>
      </c>
      <c r="G101" s="1021">
        <f>0</f>
        <v>0</v>
      </c>
      <c r="H101" s="1021">
        <f>0</f>
        <v>0</v>
      </c>
      <c r="I101" s="1021">
        <f>0</f>
        <v>0</v>
      </c>
      <c r="J101" s="1021">
        <f>0</f>
        <v>0</v>
      </c>
      <c r="K101" s="1021">
        <v>2</v>
      </c>
      <c r="L101" s="1021">
        <v>2</v>
      </c>
      <c r="M101" s="1021">
        <v>2</v>
      </c>
      <c r="N101" s="1021">
        <v>3</v>
      </c>
      <c r="O101" s="1021">
        <v>3</v>
      </c>
      <c r="P101" s="1021">
        <v>7</v>
      </c>
      <c r="Q101" s="1021">
        <v>4</v>
      </c>
      <c r="R101" s="1021">
        <v>6</v>
      </c>
      <c r="S101" s="1021">
        <f>0</f>
        <v>0</v>
      </c>
      <c r="T101" s="1021">
        <f>0</f>
        <v>0</v>
      </c>
      <c r="U101" s="1021">
        <f>0</f>
        <v>0</v>
      </c>
      <c r="V101" s="1021">
        <f>0</f>
        <v>0</v>
      </c>
      <c r="W101" s="1018" t="s">
        <v>242</v>
      </c>
      <c r="X101" s="1458" t="s">
        <v>968</v>
      </c>
    </row>
    <row r="102" spans="1:24" ht="13.5" thickBot="1">
      <c r="A102" s="1477"/>
      <c r="B102" s="1478"/>
      <c r="C102" s="643" t="s">
        <v>243</v>
      </c>
      <c r="D102" s="956">
        <f t="shared" si="1"/>
        <v>0</v>
      </c>
      <c r="E102" s="957">
        <f>0</f>
        <v>0</v>
      </c>
      <c r="F102" s="958">
        <f>0</f>
        <v>0</v>
      </c>
      <c r="G102" s="958">
        <f>0</f>
        <v>0</v>
      </c>
      <c r="H102" s="958">
        <f>0</f>
        <v>0</v>
      </c>
      <c r="I102" s="958">
        <f>0</f>
        <v>0</v>
      </c>
      <c r="J102" s="958">
        <f>0</f>
        <v>0</v>
      </c>
      <c r="K102" s="958">
        <f>0</f>
        <v>0</v>
      </c>
      <c r="L102" s="958">
        <f>0</f>
        <v>0</v>
      </c>
      <c r="M102" s="958">
        <f>0</f>
        <v>0</v>
      </c>
      <c r="N102" s="958">
        <f>0</f>
        <v>0</v>
      </c>
      <c r="O102" s="958">
        <f>0</f>
        <v>0</v>
      </c>
      <c r="P102" s="958">
        <f>0</f>
        <v>0</v>
      </c>
      <c r="Q102" s="958">
        <f>0</f>
        <v>0</v>
      </c>
      <c r="R102" s="958">
        <f>0</f>
        <v>0</v>
      </c>
      <c r="S102" s="958">
        <f>0</f>
        <v>0</v>
      </c>
      <c r="T102" s="958">
        <f>0</f>
        <v>0</v>
      </c>
      <c r="U102" s="958">
        <f>0</f>
        <v>0</v>
      </c>
      <c r="V102" s="958">
        <f>0</f>
        <v>0</v>
      </c>
      <c r="W102" s="643" t="s">
        <v>719</v>
      </c>
      <c r="X102" s="1484"/>
    </row>
    <row r="103" spans="1:24" ht="13.5" thickBot="1">
      <c r="A103" s="1459" t="s">
        <v>835</v>
      </c>
      <c r="B103" s="1460" t="s">
        <v>836</v>
      </c>
      <c r="C103" s="644" t="s">
        <v>241</v>
      </c>
      <c r="D103" s="953">
        <f t="shared" si="1"/>
        <v>10</v>
      </c>
      <c r="E103" s="959">
        <f>0</f>
        <v>0</v>
      </c>
      <c r="F103" s="960">
        <f>0</f>
        <v>0</v>
      </c>
      <c r="G103" s="960">
        <f>0</f>
        <v>0</v>
      </c>
      <c r="H103" s="960">
        <f>0</f>
        <v>0</v>
      </c>
      <c r="I103" s="960">
        <f>0</f>
        <v>0</v>
      </c>
      <c r="J103" s="960">
        <f>0</f>
        <v>0</v>
      </c>
      <c r="K103" s="960">
        <f>0</f>
        <v>0</v>
      </c>
      <c r="L103" s="960">
        <f>0</f>
        <v>0</v>
      </c>
      <c r="M103" s="960">
        <v>1</v>
      </c>
      <c r="N103" s="960">
        <f>0</f>
        <v>0</v>
      </c>
      <c r="O103" s="960">
        <v>2</v>
      </c>
      <c r="P103" s="960">
        <v>2</v>
      </c>
      <c r="Q103" s="960">
        <v>3</v>
      </c>
      <c r="R103" s="960">
        <f>0</f>
        <v>0</v>
      </c>
      <c r="S103" s="960">
        <f>0</f>
        <v>0</v>
      </c>
      <c r="T103" s="960">
        <f>0</f>
        <v>0</v>
      </c>
      <c r="U103" s="960">
        <v>1</v>
      </c>
      <c r="V103" s="960">
        <v>1</v>
      </c>
      <c r="W103" s="644" t="s">
        <v>242</v>
      </c>
      <c r="X103" s="1461" t="s">
        <v>969</v>
      </c>
    </row>
    <row r="104" spans="1:24" ht="13.5" thickBot="1">
      <c r="A104" s="1459"/>
      <c r="B104" s="1460"/>
      <c r="C104" s="644" t="s">
        <v>243</v>
      </c>
      <c r="D104" s="953">
        <f t="shared" si="1"/>
        <v>3</v>
      </c>
      <c r="E104" s="959">
        <f>0</f>
        <v>0</v>
      </c>
      <c r="F104" s="960">
        <f>0</f>
        <v>0</v>
      </c>
      <c r="G104" s="960">
        <f>0</f>
        <v>0</v>
      </c>
      <c r="H104" s="960">
        <f>0</f>
        <v>0</v>
      </c>
      <c r="I104" s="960">
        <f>0</f>
        <v>0</v>
      </c>
      <c r="J104" s="960">
        <f>0</f>
        <v>0</v>
      </c>
      <c r="K104" s="960">
        <f>0</f>
        <v>0</v>
      </c>
      <c r="L104" s="960">
        <f>0</f>
        <v>0</v>
      </c>
      <c r="M104" s="960">
        <f>0</f>
        <v>0</v>
      </c>
      <c r="N104" s="960">
        <f>0</f>
        <v>0</v>
      </c>
      <c r="O104" s="960">
        <f>0</f>
        <v>0</v>
      </c>
      <c r="P104" s="960">
        <f>0</f>
        <v>0</v>
      </c>
      <c r="Q104" s="960">
        <v>1</v>
      </c>
      <c r="R104" s="960">
        <f>0</f>
        <v>0</v>
      </c>
      <c r="S104" s="960">
        <v>1</v>
      </c>
      <c r="T104" s="960">
        <f>0</f>
        <v>0</v>
      </c>
      <c r="U104" s="960">
        <v>1</v>
      </c>
      <c r="V104" s="960">
        <f>0</f>
        <v>0</v>
      </c>
      <c r="W104" s="644" t="s">
        <v>719</v>
      </c>
      <c r="X104" s="1461"/>
    </row>
    <row r="105" spans="1:24" ht="13.5" thickBot="1">
      <c r="A105" s="1456" t="s">
        <v>837</v>
      </c>
      <c r="B105" s="1457" t="s">
        <v>838</v>
      </c>
      <c r="C105" s="1018" t="s">
        <v>241</v>
      </c>
      <c r="D105" s="1019">
        <f t="shared" si="1"/>
        <v>18</v>
      </c>
      <c r="E105" s="1020">
        <f>0</f>
        <v>0</v>
      </c>
      <c r="F105" s="1021">
        <f>0</f>
        <v>0</v>
      </c>
      <c r="G105" s="1021">
        <f>0</f>
        <v>0</v>
      </c>
      <c r="H105" s="1021">
        <f>0</f>
        <v>0</v>
      </c>
      <c r="I105" s="1021">
        <f>0</f>
        <v>0</v>
      </c>
      <c r="J105" s="1021">
        <f>0</f>
        <v>0</v>
      </c>
      <c r="K105" s="1021">
        <v>1</v>
      </c>
      <c r="L105" s="1021">
        <f>0</f>
        <v>0</v>
      </c>
      <c r="M105" s="1021">
        <f>0</f>
        <v>0</v>
      </c>
      <c r="N105" s="1021">
        <f>0</f>
        <v>0</v>
      </c>
      <c r="O105" s="1021">
        <v>4</v>
      </c>
      <c r="P105" s="1021">
        <v>6</v>
      </c>
      <c r="Q105" s="1021">
        <v>4</v>
      </c>
      <c r="R105" s="1021">
        <v>3</v>
      </c>
      <c r="S105" s="1021">
        <f>0</f>
        <v>0</v>
      </c>
      <c r="T105" s="1021">
        <f>0</f>
        <v>0</v>
      </c>
      <c r="U105" s="1021">
        <f>0</f>
        <v>0</v>
      </c>
      <c r="V105" s="1021">
        <f>0</f>
        <v>0</v>
      </c>
      <c r="W105" s="1018" t="s">
        <v>242</v>
      </c>
      <c r="X105" s="1458" t="s">
        <v>970</v>
      </c>
    </row>
    <row r="106" spans="1:24" ht="13.5" thickBot="1">
      <c r="A106" s="1477"/>
      <c r="B106" s="1478"/>
      <c r="C106" s="643" t="s">
        <v>243</v>
      </c>
      <c r="D106" s="956">
        <f t="shared" si="1"/>
        <v>1</v>
      </c>
      <c r="E106" s="957">
        <f>0</f>
        <v>0</v>
      </c>
      <c r="F106" s="958">
        <f>0</f>
        <v>0</v>
      </c>
      <c r="G106" s="958">
        <f>0</f>
        <v>0</v>
      </c>
      <c r="H106" s="958">
        <f>0</f>
        <v>0</v>
      </c>
      <c r="I106" s="958">
        <f>0</f>
        <v>0</v>
      </c>
      <c r="J106" s="958">
        <f>0</f>
        <v>0</v>
      </c>
      <c r="K106" s="958">
        <f>0</f>
        <v>0</v>
      </c>
      <c r="L106" s="958">
        <f>0</f>
        <v>0</v>
      </c>
      <c r="M106" s="958">
        <f>0</f>
        <v>0</v>
      </c>
      <c r="N106" s="958">
        <v>1</v>
      </c>
      <c r="O106" s="958">
        <f>0</f>
        <v>0</v>
      </c>
      <c r="P106" s="958">
        <f>0</f>
        <v>0</v>
      </c>
      <c r="Q106" s="958">
        <f>0</f>
        <v>0</v>
      </c>
      <c r="R106" s="958">
        <f>0</f>
        <v>0</v>
      </c>
      <c r="S106" s="958">
        <f>0</f>
        <v>0</v>
      </c>
      <c r="T106" s="958">
        <f>0</f>
        <v>0</v>
      </c>
      <c r="U106" s="958">
        <f>0</f>
        <v>0</v>
      </c>
      <c r="V106" s="958">
        <f>0</f>
        <v>0</v>
      </c>
      <c r="W106" s="643" t="s">
        <v>719</v>
      </c>
      <c r="X106" s="1484"/>
    </row>
    <row r="107" spans="1:24" ht="13.5" thickBot="1">
      <c r="A107" s="1459" t="s">
        <v>839</v>
      </c>
      <c r="B107" s="1460" t="s">
        <v>840</v>
      </c>
      <c r="C107" s="644" t="s">
        <v>241</v>
      </c>
      <c r="D107" s="953">
        <f t="shared" si="1"/>
        <v>1</v>
      </c>
      <c r="E107" s="959">
        <f>0</f>
        <v>0</v>
      </c>
      <c r="F107" s="960">
        <f>0</f>
        <v>0</v>
      </c>
      <c r="G107" s="960">
        <f>0</f>
        <v>0</v>
      </c>
      <c r="H107" s="960">
        <f>0</f>
        <v>0</v>
      </c>
      <c r="I107" s="960">
        <f>0</f>
        <v>0</v>
      </c>
      <c r="J107" s="960">
        <f>0</f>
        <v>0</v>
      </c>
      <c r="K107" s="960">
        <f>0</f>
        <v>0</v>
      </c>
      <c r="L107" s="960">
        <f>0</f>
        <v>0</v>
      </c>
      <c r="M107" s="960">
        <f>0</f>
        <v>0</v>
      </c>
      <c r="N107" s="960">
        <f>0</f>
        <v>0</v>
      </c>
      <c r="O107" s="960">
        <f>0</f>
        <v>0</v>
      </c>
      <c r="P107" s="960">
        <f>0</f>
        <v>0</v>
      </c>
      <c r="Q107" s="960">
        <f>0</f>
        <v>0</v>
      </c>
      <c r="R107" s="960">
        <v>1</v>
      </c>
      <c r="S107" s="960">
        <f>0</f>
        <v>0</v>
      </c>
      <c r="T107" s="960">
        <f>0</f>
        <v>0</v>
      </c>
      <c r="U107" s="960">
        <f>0</f>
        <v>0</v>
      </c>
      <c r="V107" s="960">
        <f>0</f>
        <v>0</v>
      </c>
      <c r="W107" s="644" t="s">
        <v>242</v>
      </c>
      <c r="X107" s="1461" t="s">
        <v>971</v>
      </c>
    </row>
    <row r="108" spans="1:24" ht="13.5" thickBot="1">
      <c r="A108" s="1459"/>
      <c r="B108" s="1460"/>
      <c r="C108" s="644" t="s">
        <v>243</v>
      </c>
      <c r="D108" s="953">
        <f t="shared" si="1"/>
        <v>1</v>
      </c>
      <c r="E108" s="959">
        <f>0</f>
        <v>0</v>
      </c>
      <c r="F108" s="960">
        <f>0</f>
        <v>0</v>
      </c>
      <c r="G108" s="960">
        <f>0</f>
        <v>0</v>
      </c>
      <c r="H108" s="960">
        <f>0</f>
        <v>0</v>
      </c>
      <c r="I108" s="960">
        <f>0</f>
        <v>0</v>
      </c>
      <c r="J108" s="960">
        <v>1</v>
      </c>
      <c r="K108" s="960">
        <f>0</f>
        <v>0</v>
      </c>
      <c r="L108" s="960">
        <f>0</f>
        <v>0</v>
      </c>
      <c r="M108" s="960">
        <f>0</f>
        <v>0</v>
      </c>
      <c r="N108" s="960">
        <f>0</f>
        <v>0</v>
      </c>
      <c r="O108" s="960">
        <f>0</f>
        <v>0</v>
      </c>
      <c r="P108" s="960">
        <f>0</f>
        <v>0</v>
      </c>
      <c r="Q108" s="960">
        <f>0</f>
        <v>0</v>
      </c>
      <c r="R108" s="960">
        <f>0</f>
        <v>0</v>
      </c>
      <c r="S108" s="960">
        <f>0</f>
        <v>0</v>
      </c>
      <c r="T108" s="960">
        <f>0</f>
        <v>0</v>
      </c>
      <c r="U108" s="960">
        <f>0</f>
        <v>0</v>
      </c>
      <c r="V108" s="960">
        <f>0</f>
        <v>0</v>
      </c>
      <c r="W108" s="644" t="s">
        <v>719</v>
      </c>
      <c r="X108" s="1461"/>
    </row>
    <row r="109" spans="1:24" ht="13.5" thickBot="1">
      <c r="A109" s="1456" t="s">
        <v>841</v>
      </c>
      <c r="B109" s="1457" t="s">
        <v>1374</v>
      </c>
      <c r="C109" s="1018" t="s">
        <v>241</v>
      </c>
      <c r="D109" s="1019">
        <f t="shared" si="1"/>
        <v>62</v>
      </c>
      <c r="E109" s="1020">
        <f>0</f>
        <v>0</v>
      </c>
      <c r="F109" s="1021">
        <f>0</f>
        <v>0</v>
      </c>
      <c r="G109" s="1021">
        <f>0</f>
        <v>0</v>
      </c>
      <c r="H109" s="1021">
        <f>0</f>
        <v>0</v>
      </c>
      <c r="I109" s="1021">
        <f>0</f>
        <v>0</v>
      </c>
      <c r="J109" s="1021">
        <f>0</f>
        <v>0</v>
      </c>
      <c r="K109" s="1021">
        <v>2</v>
      </c>
      <c r="L109" s="1021">
        <v>3</v>
      </c>
      <c r="M109" s="1021">
        <v>8</v>
      </c>
      <c r="N109" s="1021">
        <v>9</v>
      </c>
      <c r="O109" s="1021">
        <v>6</v>
      </c>
      <c r="P109" s="1021">
        <v>14</v>
      </c>
      <c r="Q109" s="1021">
        <v>7</v>
      </c>
      <c r="R109" s="1021">
        <v>12</v>
      </c>
      <c r="S109" s="1021">
        <v>1</v>
      </c>
      <c r="T109" s="1021">
        <f>0</f>
        <v>0</v>
      </c>
      <c r="U109" s="1021">
        <f>0</f>
        <v>0</v>
      </c>
      <c r="V109" s="1021">
        <f>0</f>
        <v>0</v>
      </c>
      <c r="W109" s="1018" t="s">
        <v>242</v>
      </c>
      <c r="X109" s="1458" t="s">
        <v>1373</v>
      </c>
    </row>
    <row r="110" spans="1:24" ht="13.5" thickBot="1">
      <c r="A110" s="1477"/>
      <c r="B110" s="1478"/>
      <c r="C110" s="643" t="s">
        <v>243</v>
      </c>
      <c r="D110" s="956">
        <f t="shared" si="1"/>
        <v>6</v>
      </c>
      <c r="E110" s="957">
        <f>0</f>
        <v>0</v>
      </c>
      <c r="F110" s="958">
        <f>0</f>
        <v>0</v>
      </c>
      <c r="G110" s="958">
        <f>0</f>
        <v>0</v>
      </c>
      <c r="H110" s="958">
        <f>0</f>
        <v>0</v>
      </c>
      <c r="I110" s="958">
        <f>0</f>
        <v>0</v>
      </c>
      <c r="J110" s="958">
        <f>0</f>
        <v>0</v>
      </c>
      <c r="K110" s="958">
        <f>0</f>
        <v>0</v>
      </c>
      <c r="L110" s="958">
        <f>0</f>
        <v>0</v>
      </c>
      <c r="M110" s="958">
        <v>1</v>
      </c>
      <c r="N110" s="958">
        <v>1</v>
      </c>
      <c r="O110" s="958">
        <v>1</v>
      </c>
      <c r="P110" s="958">
        <f>0</f>
        <v>0</v>
      </c>
      <c r="Q110" s="958">
        <v>2</v>
      </c>
      <c r="R110" s="958">
        <f>0</f>
        <v>0</v>
      </c>
      <c r="S110" s="958">
        <f>0</f>
        <v>0</v>
      </c>
      <c r="T110" s="958">
        <v>1</v>
      </c>
      <c r="U110" s="958">
        <f>0</f>
        <v>0</v>
      </c>
      <c r="V110" s="958">
        <f>0</f>
        <v>0</v>
      </c>
      <c r="W110" s="643" t="s">
        <v>719</v>
      </c>
      <c r="X110" s="1484"/>
    </row>
    <row r="111" spans="1:24" ht="13.5" thickBot="1">
      <c r="A111" s="1459" t="s">
        <v>842</v>
      </c>
      <c r="B111" s="1460" t="s">
        <v>843</v>
      </c>
      <c r="C111" s="644" t="s">
        <v>241</v>
      </c>
      <c r="D111" s="953">
        <f t="shared" si="1"/>
        <v>3</v>
      </c>
      <c r="E111" s="959">
        <f>0</f>
        <v>0</v>
      </c>
      <c r="F111" s="960">
        <f>0</f>
        <v>0</v>
      </c>
      <c r="G111" s="960">
        <f>0</f>
        <v>0</v>
      </c>
      <c r="H111" s="960">
        <f>0</f>
        <v>0</v>
      </c>
      <c r="I111" s="960">
        <f>0</f>
        <v>0</v>
      </c>
      <c r="J111" s="960">
        <f>0</f>
        <v>0</v>
      </c>
      <c r="K111" s="960">
        <f>0</f>
        <v>0</v>
      </c>
      <c r="L111" s="960">
        <f>0</f>
        <v>0</v>
      </c>
      <c r="M111" s="960">
        <f>0</f>
        <v>0</v>
      </c>
      <c r="N111" s="960">
        <v>1</v>
      </c>
      <c r="O111" s="960">
        <f>0</f>
        <v>0</v>
      </c>
      <c r="P111" s="960">
        <v>2</v>
      </c>
      <c r="Q111" s="960">
        <f>0</f>
        <v>0</v>
      </c>
      <c r="R111" s="960">
        <f>0</f>
        <v>0</v>
      </c>
      <c r="S111" s="960">
        <f>0</f>
        <v>0</v>
      </c>
      <c r="T111" s="960">
        <f>0</f>
        <v>0</v>
      </c>
      <c r="U111" s="960">
        <f>0</f>
        <v>0</v>
      </c>
      <c r="V111" s="960">
        <f>0</f>
        <v>0</v>
      </c>
      <c r="W111" s="644" t="s">
        <v>242</v>
      </c>
      <c r="X111" s="1461" t="s">
        <v>972</v>
      </c>
    </row>
    <row r="112" spans="1:24" ht="13.5" thickBot="1">
      <c r="A112" s="1459"/>
      <c r="B112" s="1460"/>
      <c r="C112" s="644" t="s">
        <v>243</v>
      </c>
      <c r="D112" s="953">
        <f t="shared" si="1"/>
        <v>1</v>
      </c>
      <c r="E112" s="959">
        <f>0</f>
        <v>0</v>
      </c>
      <c r="F112" s="960">
        <f>0</f>
        <v>0</v>
      </c>
      <c r="G112" s="960">
        <f>0</f>
        <v>0</v>
      </c>
      <c r="H112" s="960">
        <f>0</f>
        <v>0</v>
      </c>
      <c r="I112" s="960">
        <f>0</f>
        <v>0</v>
      </c>
      <c r="J112" s="960">
        <f>0</f>
        <v>0</v>
      </c>
      <c r="K112" s="960">
        <f>0</f>
        <v>0</v>
      </c>
      <c r="L112" s="960">
        <f>0</f>
        <v>0</v>
      </c>
      <c r="M112" s="960">
        <f>0</f>
        <v>0</v>
      </c>
      <c r="N112" s="960">
        <f>0</f>
        <v>0</v>
      </c>
      <c r="O112" s="960">
        <f>0</f>
        <v>0</v>
      </c>
      <c r="P112" s="960">
        <v>1</v>
      </c>
      <c r="Q112" s="960">
        <f>0</f>
        <v>0</v>
      </c>
      <c r="R112" s="960">
        <f>0</f>
        <v>0</v>
      </c>
      <c r="S112" s="960">
        <f>0</f>
        <v>0</v>
      </c>
      <c r="T112" s="960">
        <f>0</f>
        <v>0</v>
      </c>
      <c r="U112" s="960">
        <f>0</f>
        <v>0</v>
      </c>
      <c r="V112" s="960">
        <f>0</f>
        <v>0</v>
      </c>
      <c r="W112" s="644" t="s">
        <v>719</v>
      </c>
      <c r="X112" s="1461"/>
    </row>
    <row r="113" spans="1:24" ht="13.5" thickBot="1">
      <c r="A113" s="1456" t="s">
        <v>844</v>
      </c>
      <c r="B113" s="1457" t="s">
        <v>845</v>
      </c>
      <c r="C113" s="1018" t="s">
        <v>241</v>
      </c>
      <c r="D113" s="1019">
        <f t="shared" si="1"/>
        <v>60</v>
      </c>
      <c r="E113" s="1020">
        <f>0</f>
        <v>0</v>
      </c>
      <c r="F113" s="1021">
        <f>0</f>
        <v>0</v>
      </c>
      <c r="G113" s="1021">
        <v>1</v>
      </c>
      <c r="H113" s="1021">
        <v>1</v>
      </c>
      <c r="I113" s="1021">
        <f>0</f>
        <v>0</v>
      </c>
      <c r="J113" s="1021">
        <v>1</v>
      </c>
      <c r="K113" s="1021">
        <v>2</v>
      </c>
      <c r="L113" s="1021">
        <v>4</v>
      </c>
      <c r="M113" s="1021">
        <v>6</v>
      </c>
      <c r="N113" s="1021">
        <v>5</v>
      </c>
      <c r="O113" s="1021">
        <v>10</v>
      </c>
      <c r="P113" s="1021">
        <v>10</v>
      </c>
      <c r="Q113" s="1021">
        <v>11</v>
      </c>
      <c r="R113" s="1021">
        <v>7</v>
      </c>
      <c r="S113" s="1021">
        <f>0</f>
        <v>0</v>
      </c>
      <c r="T113" s="1021">
        <f>0</f>
        <v>0</v>
      </c>
      <c r="U113" s="1021">
        <v>2</v>
      </c>
      <c r="V113" s="1021">
        <f>0</f>
        <v>0</v>
      </c>
      <c r="W113" s="1018" t="s">
        <v>242</v>
      </c>
      <c r="X113" s="1458" t="s">
        <v>1018</v>
      </c>
    </row>
    <row r="114" spans="1:24" ht="12.75">
      <c r="A114" s="1477"/>
      <c r="B114" s="1478"/>
      <c r="C114" s="1022" t="s">
        <v>243</v>
      </c>
      <c r="D114" s="1023">
        <f t="shared" si="1"/>
        <v>7</v>
      </c>
      <c r="E114" s="1024">
        <f>0</f>
        <v>0</v>
      </c>
      <c r="F114" s="1025">
        <f>0</f>
        <v>0</v>
      </c>
      <c r="G114" s="1025">
        <f>0</f>
        <v>0</v>
      </c>
      <c r="H114" s="1025">
        <v>1</v>
      </c>
      <c r="I114" s="1025">
        <f>0</f>
        <v>0</v>
      </c>
      <c r="J114" s="1025">
        <f>0</f>
        <v>0</v>
      </c>
      <c r="K114" s="1025">
        <f>0</f>
        <v>0</v>
      </c>
      <c r="L114" s="1025">
        <f>0</f>
        <v>0</v>
      </c>
      <c r="M114" s="1025">
        <v>1</v>
      </c>
      <c r="N114" s="1025">
        <f>0</f>
        <v>0</v>
      </c>
      <c r="O114" s="1025">
        <f>0</f>
        <v>0</v>
      </c>
      <c r="P114" s="1025">
        <v>1</v>
      </c>
      <c r="Q114" s="1025">
        <f>0</f>
        <v>0</v>
      </c>
      <c r="R114" s="1025">
        <f>0</f>
        <v>0</v>
      </c>
      <c r="S114" s="1025">
        <f>0</f>
        <v>0</v>
      </c>
      <c r="T114" s="1025">
        <f>0</f>
        <v>0</v>
      </c>
      <c r="U114" s="1025">
        <f>0</f>
        <v>0</v>
      </c>
      <c r="V114" s="1025">
        <v>4</v>
      </c>
      <c r="W114" s="1022" t="s">
        <v>719</v>
      </c>
      <c r="X114" s="1484"/>
    </row>
    <row r="115" spans="1:24" s="744" customFormat="1" ht="13.5" thickBot="1">
      <c r="A115" s="1450" t="s">
        <v>425</v>
      </c>
      <c r="B115" s="1450"/>
      <c r="C115" s="1015" t="s">
        <v>241</v>
      </c>
      <c r="D115" s="950">
        <f>D7+D9+D11+D13+D15+D17+D19+D21+D23+D25+D27+D29+D31+D33+D35+D37+D39+D41+D43+D45+D47+D49+D51+D53+D55+D57+D59+D61+D63+D65+D67+D69+D71+D73+D75+D77+D79+D81+D83+D85+D87+D89+D91+D93+D95+D97+D99+D101+D103+D105+D107+D109+D111+D113</f>
        <v>1315</v>
      </c>
      <c r="E115" s="950">
        <f t="shared" ref="E115:U115" si="2">E7+E9+E11+E13+E15+E17+E19+E21+E23+E25+E27+E29+E31+E33+E35+E37+E39+E41+E43+E45+E47+E49+E51+E53+E55+E57+E59+E61+E63+E65+E67+E69+E71+E73+E75+E77+E79+E81+E83+E85+E87+E89+E91+E93+E95+E97+E99+E101+E103+E105+E107+E109+E111+E113</f>
        <v>20</v>
      </c>
      <c r="F115" s="950">
        <f t="shared" si="2"/>
        <v>25</v>
      </c>
      <c r="G115" s="950">
        <f t="shared" si="2"/>
        <v>34</v>
      </c>
      <c r="H115" s="950">
        <f t="shared" si="2"/>
        <v>56</v>
      </c>
      <c r="I115" s="950">
        <f t="shared" si="2"/>
        <v>66</v>
      </c>
      <c r="J115" s="950">
        <f t="shared" si="2"/>
        <v>77</v>
      </c>
      <c r="K115" s="950">
        <f t="shared" si="2"/>
        <v>114</v>
      </c>
      <c r="L115" s="950">
        <f t="shared" si="2"/>
        <v>111</v>
      </c>
      <c r="M115" s="950">
        <f t="shared" si="2"/>
        <v>142</v>
      </c>
      <c r="N115" s="950">
        <f t="shared" si="2"/>
        <v>103</v>
      </c>
      <c r="O115" s="950">
        <f t="shared" si="2"/>
        <v>135</v>
      </c>
      <c r="P115" s="950">
        <f t="shared" si="2"/>
        <v>128</v>
      </c>
      <c r="Q115" s="950">
        <f t="shared" si="2"/>
        <v>125</v>
      </c>
      <c r="R115" s="950">
        <f t="shared" si="2"/>
        <v>83</v>
      </c>
      <c r="S115" s="950">
        <f t="shared" si="2"/>
        <v>14</v>
      </c>
      <c r="T115" s="950">
        <f t="shared" si="2"/>
        <v>5</v>
      </c>
      <c r="U115" s="950">
        <f t="shared" si="2"/>
        <v>9</v>
      </c>
      <c r="V115" s="950">
        <f>V7+V9+V11+V13+V15+V17+V19+V21+V23+V25+V27+V29+V31+V33+V35+V37+V39+V41+V43+V45+V47+V49+V51+V53+V55+V57+V59+V61+V63+V65+V67+V69+V71+V73+V75+V77+V79+V81+V83+V85+V87+V89+V91+V93+V95+V97+V99+V101+V103+V105+V107+V109+V111+V113</f>
        <v>68</v>
      </c>
      <c r="W115" s="1015" t="s">
        <v>242</v>
      </c>
      <c r="X115" s="1453" t="s">
        <v>856</v>
      </c>
    </row>
    <row r="116" spans="1:24" s="744" customFormat="1" ht="13.5" thickBot="1">
      <c r="A116" s="1451"/>
      <c r="B116" s="1451"/>
      <c r="C116" s="754" t="s">
        <v>243</v>
      </c>
      <c r="D116" s="950">
        <f t="shared" ref="D116:U116" si="3">D8+D10+D12+D14+D16+D18+D20+D22+D24+D26+D28+D30+D32+D34+D36+D38+D40+D42+D44+D46+D48+D50+D52+D54+D56+D58+D60+D62+D64+D66+D68+D70+D72+D74+D76+D78+D80+D82+D84+D86+D88+D90+D92+D94+D96+D98+D100+D102+D104+D106+D108+D110+D112+D114</f>
        <v>337</v>
      </c>
      <c r="E116" s="950">
        <f t="shared" si="3"/>
        <v>15</v>
      </c>
      <c r="F116" s="950">
        <f t="shared" si="3"/>
        <v>18</v>
      </c>
      <c r="G116" s="950">
        <f t="shared" si="3"/>
        <v>13</v>
      </c>
      <c r="H116" s="950">
        <f t="shared" si="3"/>
        <v>27</v>
      </c>
      <c r="I116" s="950">
        <f t="shared" si="3"/>
        <v>28</v>
      </c>
      <c r="J116" s="950">
        <f t="shared" si="3"/>
        <v>28</v>
      </c>
      <c r="K116" s="950">
        <f t="shared" si="3"/>
        <v>22</v>
      </c>
      <c r="L116" s="950">
        <f t="shared" si="3"/>
        <v>13</v>
      </c>
      <c r="M116" s="950">
        <f t="shared" si="3"/>
        <v>21</v>
      </c>
      <c r="N116" s="950">
        <f t="shared" si="3"/>
        <v>19</v>
      </c>
      <c r="O116" s="950">
        <f t="shared" si="3"/>
        <v>16</v>
      </c>
      <c r="P116" s="950">
        <f t="shared" si="3"/>
        <v>24</v>
      </c>
      <c r="Q116" s="950">
        <f t="shared" si="3"/>
        <v>10</v>
      </c>
      <c r="R116" s="950">
        <f t="shared" si="3"/>
        <v>4</v>
      </c>
      <c r="S116" s="950">
        <f t="shared" si="3"/>
        <v>3</v>
      </c>
      <c r="T116" s="950">
        <f t="shared" si="3"/>
        <v>3</v>
      </c>
      <c r="U116" s="950">
        <f t="shared" si="3"/>
        <v>8</v>
      </c>
      <c r="V116" s="950">
        <f>V8+V10+V12+V14+V16+V18+V20+V22+V24+V26+V28+V30+V32+V34+V36+V38+V40+V42+V44+V46+V48+V50+V52+V54+V56+V58+V60+V62+V64+V66+V68+V70+V72+V74+V76+V78+V80+V82+V84+V86+V88+V90+V92+V94+V96+V98+V100+V102+V104+V106+V108+V110+V112+V114</f>
        <v>65</v>
      </c>
      <c r="W116" s="754" t="s">
        <v>719</v>
      </c>
      <c r="X116" s="1454"/>
    </row>
    <row r="117" spans="1:24" s="743" customFormat="1" ht="12.75">
      <c r="A117" s="1452"/>
      <c r="B117" s="1452"/>
      <c r="C117" s="755" t="s">
        <v>66</v>
      </c>
      <c r="D117" s="1029">
        <f t="shared" ref="D117:U117" si="4">SUM(D115:D116)</f>
        <v>1652</v>
      </c>
      <c r="E117" s="1029">
        <f t="shared" si="4"/>
        <v>35</v>
      </c>
      <c r="F117" s="1029">
        <f t="shared" si="4"/>
        <v>43</v>
      </c>
      <c r="G117" s="1029">
        <f t="shared" si="4"/>
        <v>47</v>
      </c>
      <c r="H117" s="1029">
        <f t="shared" si="4"/>
        <v>83</v>
      </c>
      <c r="I117" s="1029">
        <f t="shared" si="4"/>
        <v>94</v>
      </c>
      <c r="J117" s="1029">
        <f t="shared" si="4"/>
        <v>105</v>
      </c>
      <c r="K117" s="1029">
        <f t="shared" si="4"/>
        <v>136</v>
      </c>
      <c r="L117" s="1029">
        <f t="shared" si="4"/>
        <v>124</v>
      </c>
      <c r="M117" s="1029">
        <f t="shared" si="4"/>
        <v>163</v>
      </c>
      <c r="N117" s="1029">
        <f t="shared" si="4"/>
        <v>122</v>
      </c>
      <c r="O117" s="1029">
        <f t="shared" si="4"/>
        <v>151</v>
      </c>
      <c r="P117" s="1029">
        <f t="shared" si="4"/>
        <v>152</v>
      </c>
      <c r="Q117" s="1029">
        <f t="shared" si="4"/>
        <v>135</v>
      </c>
      <c r="R117" s="1029">
        <f t="shared" si="4"/>
        <v>87</v>
      </c>
      <c r="S117" s="1029">
        <f t="shared" si="4"/>
        <v>17</v>
      </c>
      <c r="T117" s="1029">
        <f t="shared" si="4"/>
        <v>8</v>
      </c>
      <c r="U117" s="1029">
        <f t="shared" si="4"/>
        <v>17</v>
      </c>
      <c r="V117" s="1029">
        <f>SUM(V115:V116)</f>
        <v>133</v>
      </c>
      <c r="W117" s="755" t="s">
        <v>245</v>
      </c>
      <c r="X117" s="1455" t="s">
        <v>856</v>
      </c>
    </row>
    <row r="118" spans="1:24" ht="12.75">
      <c r="A118" s="1449" t="s">
        <v>1079</v>
      </c>
      <c r="B118" s="1449"/>
      <c r="X118" s="639" t="s">
        <v>1080</v>
      </c>
    </row>
  </sheetData>
  <mergeCells count="169">
    <mergeCell ref="A1:X1"/>
    <mergeCell ref="A2:X2"/>
    <mergeCell ref="A3:X3"/>
    <mergeCell ref="A4:X4"/>
    <mergeCell ref="A7:A8"/>
    <mergeCell ref="B7:B8"/>
    <mergeCell ref="X7:X8"/>
    <mergeCell ref="A17:A18"/>
    <mergeCell ref="B17:B18"/>
    <mergeCell ref="X17:X18"/>
    <mergeCell ref="A13:A14"/>
    <mergeCell ref="B13:B14"/>
    <mergeCell ref="X13:X14"/>
    <mergeCell ref="A9:A10"/>
    <mergeCell ref="B9:B10"/>
    <mergeCell ref="X9:X10"/>
    <mergeCell ref="A11:A12"/>
    <mergeCell ref="B11:B12"/>
    <mergeCell ref="X11:X12"/>
    <mergeCell ref="A19:A20"/>
    <mergeCell ref="B19:B20"/>
    <mergeCell ref="X19:X20"/>
    <mergeCell ref="A15:A16"/>
    <mergeCell ref="B15:B16"/>
    <mergeCell ref="X15:X16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93:A94"/>
    <mergeCell ref="B93:B94"/>
    <mergeCell ref="X93:X94"/>
    <mergeCell ref="A95:A96"/>
    <mergeCell ref="B95:B96"/>
    <mergeCell ref="X95:X96"/>
    <mergeCell ref="B107:B108"/>
    <mergeCell ref="A109:A110"/>
    <mergeCell ref="B109:B110"/>
    <mergeCell ref="A97:A98"/>
    <mergeCell ref="B97:B98"/>
    <mergeCell ref="X97:X98"/>
    <mergeCell ref="A115:B117"/>
    <mergeCell ref="X115:X117"/>
    <mergeCell ref="A118:B118"/>
    <mergeCell ref="X99:X100"/>
    <mergeCell ref="X101:X102"/>
    <mergeCell ref="X103:X104"/>
    <mergeCell ref="X105:X106"/>
    <mergeCell ref="X107:X108"/>
    <mergeCell ref="X109:X110"/>
    <mergeCell ref="X111:X112"/>
    <mergeCell ref="X113:X114"/>
    <mergeCell ref="A99:A100"/>
    <mergeCell ref="B99:B100"/>
    <mergeCell ref="A101:A102"/>
    <mergeCell ref="B101:B102"/>
    <mergeCell ref="A103:A104"/>
    <mergeCell ref="B103:B104"/>
    <mergeCell ref="A111:A112"/>
    <mergeCell ref="B111:B112"/>
    <mergeCell ref="A113:A114"/>
    <mergeCell ref="B113:B114"/>
    <mergeCell ref="A105:A106"/>
    <mergeCell ref="B105:B106"/>
    <mergeCell ref="A107:A108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3" man="1"/>
    <brk id="90" max="23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8"/>
  <sheetViews>
    <sheetView view="pageBreakPreview" topLeftCell="C1" zoomScaleNormal="100" zoomScaleSheetLayoutView="100" workbookViewId="0">
      <selection activeCell="M122" sqref="M122"/>
    </sheetView>
  </sheetViews>
  <sheetFormatPr defaultColWidth="9.140625" defaultRowHeight="14.25"/>
  <cols>
    <col min="1" max="1" width="24" style="639" customWidth="1"/>
    <col min="2" max="2" width="26.7109375" style="639" customWidth="1"/>
    <col min="3" max="3" width="7.42578125" style="639" customWidth="1"/>
    <col min="4" max="4" width="8.5703125" style="646" customWidth="1"/>
    <col min="5" max="9" width="6" style="639" customWidth="1"/>
    <col min="10" max="21" width="4.42578125" style="639" customWidth="1"/>
    <col min="22" max="22" width="4.7109375" style="639" bestFit="1" customWidth="1"/>
    <col min="23" max="23" width="5.28515625" style="639" bestFit="1" customWidth="1"/>
    <col min="24" max="24" width="28.85546875" style="649" customWidth="1"/>
    <col min="25" max="16384" width="9.140625" style="639"/>
  </cols>
  <sheetData>
    <row r="1" spans="1:24" ht="18">
      <c r="A1" s="1479" t="s">
        <v>1043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5.75">
      <c r="A2" s="1480" t="s">
        <v>1061</v>
      </c>
      <c r="B2" s="1480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</row>
    <row r="3" spans="1:24" ht="15.75">
      <c r="A3" s="1480" t="s">
        <v>254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  <c r="M3" s="1480"/>
      <c r="N3" s="1480"/>
      <c r="O3" s="1480"/>
      <c r="P3" s="1480"/>
      <c r="Q3" s="1480"/>
      <c r="R3" s="1480"/>
      <c r="S3" s="1480"/>
      <c r="T3" s="1480"/>
      <c r="U3" s="1480"/>
      <c r="V3" s="1480"/>
      <c r="W3" s="1480"/>
      <c r="X3" s="1480"/>
    </row>
    <row r="4" spans="1:24" ht="15.75">
      <c r="A4" s="1480">
        <v>2016</v>
      </c>
      <c r="B4" s="1480"/>
      <c r="C4" s="1480"/>
      <c r="D4" s="1480"/>
      <c r="E4" s="1480"/>
      <c r="F4" s="1480"/>
      <c r="G4" s="1480"/>
      <c r="H4" s="1480"/>
      <c r="I4" s="1480"/>
      <c r="J4" s="1480"/>
      <c r="K4" s="1480"/>
      <c r="L4" s="1480"/>
      <c r="M4" s="1480"/>
      <c r="N4" s="1480"/>
      <c r="O4" s="1480"/>
      <c r="P4" s="1480"/>
      <c r="Q4" s="1480"/>
      <c r="R4" s="1480"/>
      <c r="S4" s="1480"/>
      <c r="T4" s="1480"/>
      <c r="U4" s="1480"/>
      <c r="V4" s="1480"/>
      <c r="W4" s="1480"/>
      <c r="X4" s="1480"/>
    </row>
    <row r="5" spans="1:24" ht="15.75">
      <c r="A5" s="648" t="s">
        <v>858</v>
      </c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Q5" s="1010"/>
      <c r="R5" s="1010"/>
      <c r="S5" s="1010"/>
      <c r="T5" s="1010"/>
      <c r="U5" s="1010"/>
      <c r="V5" s="1010"/>
      <c r="W5" s="1010"/>
      <c r="X5" s="657" t="s">
        <v>297</v>
      </c>
    </row>
    <row r="6" spans="1:24" ht="25.5">
      <c r="A6" s="640" t="s">
        <v>853</v>
      </c>
      <c r="B6" s="641" t="s">
        <v>161</v>
      </c>
      <c r="C6" s="642" t="s">
        <v>678</v>
      </c>
      <c r="D6" s="642" t="s">
        <v>731</v>
      </c>
      <c r="E6" s="888" t="s">
        <v>758</v>
      </c>
      <c r="F6" s="889" t="s">
        <v>391</v>
      </c>
      <c r="G6" s="889" t="s">
        <v>234</v>
      </c>
      <c r="H6" s="889" t="s">
        <v>232</v>
      </c>
      <c r="I6" s="889" t="s">
        <v>230</v>
      </c>
      <c r="J6" s="889" t="s">
        <v>228</v>
      </c>
      <c r="K6" s="889" t="s">
        <v>226</v>
      </c>
      <c r="L6" s="889" t="s">
        <v>224</v>
      </c>
      <c r="M6" s="889" t="s">
        <v>222</v>
      </c>
      <c r="N6" s="889" t="s">
        <v>105</v>
      </c>
      <c r="O6" s="889" t="s">
        <v>103</v>
      </c>
      <c r="P6" s="889" t="s">
        <v>101</v>
      </c>
      <c r="Q6" s="889" t="s">
        <v>99</v>
      </c>
      <c r="R6" s="889" t="s">
        <v>97</v>
      </c>
      <c r="S6" s="889" t="s">
        <v>95</v>
      </c>
      <c r="T6" s="889" t="s">
        <v>214</v>
      </c>
      <c r="U6" s="889" t="s">
        <v>212</v>
      </c>
      <c r="V6" s="890" t="s">
        <v>757</v>
      </c>
      <c r="W6" s="642" t="s">
        <v>677</v>
      </c>
      <c r="X6" s="641" t="s">
        <v>857</v>
      </c>
    </row>
    <row r="7" spans="1:24" s="740" customFormat="1" ht="13.5" thickBot="1">
      <c r="A7" s="1481" t="s">
        <v>1010</v>
      </c>
      <c r="B7" s="1482" t="s">
        <v>1007</v>
      </c>
      <c r="C7" s="753" t="s">
        <v>241</v>
      </c>
      <c r="D7" s="950">
        <f t="shared" ref="D7:D70" si="0">SUM(E7:V7)</f>
        <v>2</v>
      </c>
      <c r="E7" s="951">
        <f>0</f>
        <v>0</v>
      </c>
      <c r="F7" s="952">
        <f>0</f>
        <v>0</v>
      </c>
      <c r="G7" s="952">
        <f>0</f>
        <v>0</v>
      </c>
      <c r="H7" s="952">
        <f>0</f>
        <v>0</v>
      </c>
      <c r="I7" s="952">
        <f>0</f>
        <v>0</v>
      </c>
      <c r="J7" s="952">
        <f>0</f>
        <v>0</v>
      </c>
      <c r="K7" s="952">
        <v>1</v>
      </c>
      <c r="L7" s="952">
        <f>0</f>
        <v>0</v>
      </c>
      <c r="M7" s="952">
        <f>0</f>
        <v>0</v>
      </c>
      <c r="N7" s="952">
        <f>0</f>
        <v>0</v>
      </c>
      <c r="O7" s="952">
        <f>0</f>
        <v>0</v>
      </c>
      <c r="P7" s="952">
        <f>0</f>
        <v>0</v>
      </c>
      <c r="Q7" s="952">
        <f>0</f>
        <v>0</v>
      </c>
      <c r="R7" s="952">
        <f>0</f>
        <v>0</v>
      </c>
      <c r="S7" s="952">
        <f>0</f>
        <v>0</v>
      </c>
      <c r="T7" s="952">
        <f>0</f>
        <v>0</v>
      </c>
      <c r="U7" s="952">
        <f>0</f>
        <v>0</v>
      </c>
      <c r="V7" s="952">
        <v>1</v>
      </c>
      <c r="W7" s="753" t="s">
        <v>242</v>
      </c>
      <c r="X7" s="1483" t="s">
        <v>1020</v>
      </c>
    </row>
    <row r="8" spans="1:24" s="740" customFormat="1" ht="13.5" thickBot="1">
      <c r="A8" s="1462"/>
      <c r="B8" s="1464"/>
      <c r="C8" s="644" t="s">
        <v>243</v>
      </c>
      <c r="D8" s="953">
        <f t="shared" si="0"/>
        <v>2</v>
      </c>
      <c r="E8" s="954">
        <f>0</f>
        <v>0</v>
      </c>
      <c r="F8" s="955">
        <f>0</f>
        <v>0</v>
      </c>
      <c r="G8" s="955">
        <v>1</v>
      </c>
      <c r="H8" s="955">
        <f>0</f>
        <v>0</v>
      </c>
      <c r="I8" s="955">
        <f>0</f>
        <v>0</v>
      </c>
      <c r="J8" s="955">
        <f>0</f>
        <v>0</v>
      </c>
      <c r="K8" s="955">
        <f>0</f>
        <v>0</v>
      </c>
      <c r="L8" s="955">
        <f>0</f>
        <v>0</v>
      </c>
      <c r="M8" s="955">
        <f>0</f>
        <v>0</v>
      </c>
      <c r="N8" s="955">
        <f>0</f>
        <v>0</v>
      </c>
      <c r="O8" s="955">
        <v>1</v>
      </c>
      <c r="P8" s="955">
        <f>0</f>
        <v>0</v>
      </c>
      <c r="Q8" s="955">
        <f>0</f>
        <v>0</v>
      </c>
      <c r="R8" s="955">
        <f>0</f>
        <v>0</v>
      </c>
      <c r="S8" s="955">
        <f>0</f>
        <v>0</v>
      </c>
      <c r="T8" s="955">
        <f>0</f>
        <v>0</v>
      </c>
      <c r="U8" s="955">
        <f>0</f>
        <v>0</v>
      </c>
      <c r="V8" s="955">
        <f>0</f>
        <v>0</v>
      </c>
      <c r="W8" s="644" t="s">
        <v>719</v>
      </c>
      <c r="X8" s="1466"/>
    </row>
    <row r="9" spans="1:24" s="741" customFormat="1" ht="13.5" thickBot="1">
      <c r="A9" s="1477" t="s">
        <v>1279</v>
      </c>
      <c r="B9" s="1478" t="s">
        <v>1280</v>
      </c>
      <c r="C9" s="643" t="s">
        <v>241</v>
      </c>
      <c r="D9" s="956">
        <f t="shared" si="0"/>
        <v>0</v>
      </c>
      <c r="E9" s="957">
        <f>0</f>
        <v>0</v>
      </c>
      <c r="F9" s="958">
        <f>0</f>
        <v>0</v>
      </c>
      <c r="G9" s="958">
        <f>0</f>
        <v>0</v>
      </c>
      <c r="H9" s="958">
        <f>0</f>
        <v>0</v>
      </c>
      <c r="I9" s="958">
        <f>0</f>
        <v>0</v>
      </c>
      <c r="J9" s="958">
        <f>0</f>
        <v>0</v>
      </c>
      <c r="K9" s="958">
        <f>0</f>
        <v>0</v>
      </c>
      <c r="L9" s="958">
        <f>0</f>
        <v>0</v>
      </c>
      <c r="M9" s="958">
        <f>0</f>
        <v>0</v>
      </c>
      <c r="N9" s="958">
        <f>0</f>
        <v>0</v>
      </c>
      <c r="O9" s="958">
        <f>0</f>
        <v>0</v>
      </c>
      <c r="P9" s="958">
        <f>0</f>
        <v>0</v>
      </c>
      <c r="Q9" s="958">
        <f>0</f>
        <v>0</v>
      </c>
      <c r="R9" s="958">
        <f>0</f>
        <v>0</v>
      </c>
      <c r="S9" s="958">
        <f>0</f>
        <v>0</v>
      </c>
      <c r="T9" s="958">
        <f>0</f>
        <v>0</v>
      </c>
      <c r="U9" s="958">
        <f>0</f>
        <v>0</v>
      </c>
      <c r="V9" s="958">
        <f>0</f>
        <v>0</v>
      </c>
      <c r="W9" s="643" t="s">
        <v>242</v>
      </c>
      <c r="X9" s="1458" t="s">
        <v>1277</v>
      </c>
    </row>
    <row r="10" spans="1:24" s="741" customFormat="1" ht="13.5" thickBot="1">
      <c r="A10" s="1468"/>
      <c r="B10" s="1469"/>
      <c r="C10" s="643" t="s">
        <v>243</v>
      </c>
      <c r="D10" s="956">
        <f t="shared" si="0"/>
        <v>1</v>
      </c>
      <c r="E10" s="957">
        <f>0</f>
        <v>0</v>
      </c>
      <c r="F10" s="958">
        <v>1</v>
      </c>
      <c r="G10" s="958">
        <f>0</f>
        <v>0</v>
      </c>
      <c r="H10" s="958">
        <f>0</f>
        <v>0</v>
      </c>
      <c r="I10" s="958">
        <f>0</f>
        <v>0</v>
      </c>
      <c r="J10" s="958">
        <f>0</f>
        <v>0</v>
      </c>
      <c r="K10" s="958">
        <f>0</f>
        <v>0</v>
      </c>
      <c r="L10" s="958">
        <f>0</f>
        <v>0</v>
      </c>
      <c r="M10" s="958">
        <f>0</f>
        <v>0</v>
      </c>
      <c r="N10" s="958">
        <f>0</f>
        <v>0</v>
      </c>
      <c r="O10" s="958">
        <f>0</f>
        <v>0</v>
      </c>
      <c r="P10" s="958">
        <f>0</f>
        <v>0</v>
      </c>
      <c r="Q10" s="958">
        <f>0</f>
        <v>0</v>
      </c>
      <c r="R10" s="958">
        <f>0</f>
        <v>0</v>
      </c>
      <c r="S10" s="958">
        <f>0</f>
        <v>0</v>
      </c>
      <c r="T10" s="958">
        <f>0</f>
        <v>0</v>
      </c>
      <c r="U10" s="958">
        <f>0</f>
        <v>0</v>
      </c>
      <c r="V10" s="958">
        <f>0</f>
        <v>0</v>
      </c>
      <c r="W10" s="643" t="s">
        <v>719</v>
      </c>
      <c r="X10" s="1458"/>
    </row>
    <row r="11" spans="1:24" s="740" customFormat="1" ht="13.5" thickBot="1">
      <c r="A11" s="1463" t="s">
        <v>759</v>
      </c>
      <c r="B11" s="1465" t="s">
        <v>760</v>
      </c>
      <c r="C11" s="644" t="s">
        <v>241</v>
      </c>
      <c r="D11" s="953">
        <f t="shared" si="0"/>
        <v>5</v>
      </c>
      <c r="E11" s="959">
        <f>0</f>
        <v>0</v>
      </c>
      <c r="F11" s="960">
        <f>0</f>
        <v>0</v>
      </c>
      <c r="G11" s="960">
        <f>0</f>
        <v>0</v>
      </c>
      <c r="H11" s="960">
        <v>1</v>
      </c>
      <c r="I11" s="960">
        <f>0</f>
        <v>0</v>
      </c>
      <c r="J11" s="960">
        <f>0</f>
        <v>0</v>
      </c>
      <c r="K11" s="960">
        <v>1</v>
      </c>
      <c r="L11" s="960">
        <f>0</f>
        <v>0</v>
      </c>
      <c r="M11" s="960">
        <v>1</v>
      </c>
      <c r="N11" s="960">
        <f>0</f>
        <v>0</v>
      </c>
      <c r="O11" s="960">
        <f>0</f>
        <v>0</v>
      </c>
      <c r="P11" s="960">
        <v>1</v>
      </c>
      <c r="Q11" s="960">
        <f>0</f>
        <v>0</v>
      </c>
      <c r="R11" s="960">
        <v>1</v>
      </c>
      <c r="S11" s="960">
        <f>0</f>
        <v>0</v>
      </c>
      <c r="T11" s="960">
        <f>0</f>
        <v>0</v>
      </c>
      <c r="U11" s="960">
        <f>0</f>
        <v>0</v>
      </c>
      <c r="V11" s="960">
        <f>0</f>
        <v>0</v>
      </c>
      <c r="W11" s="644" t="s">
        <v>242</v>
      </c>
      <c r="X11" s="1461" t="s">
        <v>936</v>
      </c>
    </row>
    <row r="12" spans="1:24" s="740" customFormat="1" ht="13.5" thickBot="1">
      <c r="A12" s="1462"/>
      <c r="B12" s="1464"/>
      <c r="C12" s="644" t="s">
        <v>243</v>
      </c>
      <c r="D12" s="953">
        <f t="shared" si="0"/>
        <v>2</v>
      </c>
      <c r="E12" s="959">
        <f>0</f>
        <v>0</v>
      </c>
      <c r="F12" s="960">
        <f>0</f>
        <v>0</v>
      </c>
      <c r="G12" s="960">
        <f>0</f>
        <v>0</v>
      </c>
      <c r="H12" s="960">
        <v>1</v>
      </c>
      <c r="I12" s="960">
        <f>0</f>
        <v>0</v>
      </c>
      <c r="J12" s="960">
        <f>0</f>
        <v>0</v>
      </c>
      <c r="K12" s="960">
        <f>0</f>
        <v>0</v>
      </c>
      <c r="L12" s="960">
        <f>0</f>
        <v>0</v>
      </c>
      <c r="M12" s="960">
        <f>0</f>
        <v>0</v>
      </c>
      <c r="N12" s="960">
        <f>0</f>
        <v>0</v>
      </c>
      <c r="O12" s="960">
        <f>0</f>
        <v>0</v>
      </c>
      <c r="P12" s="960">
        <f>0</f>
        <v>0</v>
      </c>
      <c r="Q12" s="960">
        <f>0</f>
        <v>0</v>
      </c>
      <c r="R12" s="960">
        <f>0</f>
        <v>0</v>
      </c>
      <c r="S12" s="960">
        <f>0</f>
        <v>0</v>
      </c>
      <c r="T12" s="960">
        <f>0</f>
        <v>0</v>
      </c>
      <c r="U12" s="960">
        <f>0</f>
        <v>0</v>
      </c>
      <c r="V12" s="960">
        <v>1</v>
      </c>
      <c r="W12" s="644" t="s">
        <v>719</v>
      </c>
      <c r="X12" s="1461"/>
    </row>
    <row r="13" spans="1:24" s="741" customFormat="1" ht="13.5" thickBot="1">
      <c r="A13" s="1477" t="s">
        <v>761</v>
      </c>
      <c r="B13" s="1478" t="s">
        <v>762</v>
      </c>
      <c r="C13" s="643" t="s">
        <v>241</v>
      </c>
      <c r="D13" s="956">
        <f t="shared" si="0"/>
        <v>4</v>
      </c>
      <c r="E13" s="957">
        <f>0</f>
        <v>0</v>
      </c>
      <c r="F13" s="958">
        <f>0</f>
        <v>0</v>
      </c>
      <c r="G13" s="958">
        <f>0</f>
        <v>0</v>
      </c>
      <c r="H13" s="958">
        <f>0</f>
        <v>0</v>
      </c>
      <c r="I13" s="958">
        <v>1</v>
      </c>
      <c r="J13" s="958">
        <f>0</f>
        <v>0</v>
      </c>
      <c r="K13" s="958">
        <v>2</v>
      </c>
      <c r="L13" s="958">
        <f>0</f>
        <v>0</v>
      </c>
      <c r="M13" s="958">
        <v>1</v>
      </c>
      <c r="N13" s="958">
        <f>0</f>
        <v>0</v>
      </c>
      <c r="O13" s="958">
        <f>0</f>
        <v>0</v>
      </c>
      <c r="P13" s="958">
        <f>0</f>
        <v>0</v>
      </c>
      <c r="Q13" s="958">
        <f>0</f>
        <v>0</v>
      </c>
      <c r="R13" s="958">
        <f>0</f>
        <v>0</v>
      </c>
      <c r="S13" s="958">
        <f>0</f>
        <v>0</v>
      </c>
      <c r="T13" s="958">
        <f>0</f>
        <v>0</v>
      </c>
      <c r="U13" s="958">
        <f>0</f>
        <v>0</v>
      </c>
      <c r="V13" s="958">
        <f>0</f>
        <v>0</v>
      </c>
      <c r="W13" s="643" t="s">
        <v>242</v>
      </c>
      <c r="X13" s="1458" t="s">
        <v>937</v>
      </c>
    </row>
    <row r="14" spans="1:24" s="741" customFormat="1" ht="13.5" thickBot="1">
      <c r="A14" s="1468"/>
      <c r="B14" s="1469"/>
      <c r="C14" s="643" t="s">
        <v>243</v>
      </c>
      <c r="D14" s="956">
        <f t="shared" si="0"/>
        <v>4</v>
      </c>
      <c r="E14" s="957">
        <f>0</f>
        <v>0</v>
      </c>
      <c r="F14" s="958">
        <v>1</v>
      </c>
      <c r="G14" s="958">
        <f>0</f>
        <v>0</v>
      </c>
      <c r="H14" s="958">
        <v>1</v>
      </c>
      <c r="I14" s="958">
        <f>0</f>
        <v>0</v>
      </c>
      <c r="J14" s="958">
        <f>0</f>
        <v>0</v>
      </c>
      <c r="K14" s="958">
        <f>0</f>
        <v>0</v>
      </c>
      <c r="L14" s="958">
        <f>0</f>
        <v>0</v>
      </c>
      <c r="M14" s="958">
        <v>1</v>
      </c>
      <c r="N14" s="958">
        <f>0</f>
        <v>0</v>
      </c>
      <c r="O14" s="958">
        <f>0</f>
        <v>0</v>
      </c>
      <c r="P14" s="958">
        <f>0</f>
        <v>0</v>
      </c>
      <c r="Q14" s="958">
        <v>1</v>
      </c>
      <c r="R14" s="958">
        <f>0</f>
        <v>0</v>
      </c>
      <c r="S14" s="958">
        <f>0</f>
        <v>0</v>
      </c>
      <c r="T14" s="958">
        <f>0</f>
        <v>0</v>
      </c>
      <c r="U14" s="958">
        <f>0</f>
        <v>0</v>
      </c>
      <c r="V14" s="958">
        <f>0</f>
        <v>0</v>
      </c>
      <c r="W14" s="643" t="s">
        <v>719</v>
      </c>
      <c r="X14" s="1458"/>
    </row>
    <row r="15" spans="1:24" s="740" customFormat="1" ht="13.5" thickBot="1">
      <c r="A15" s="1463" t="s">
        <v>1011</v>
      </c>
      <c r="B15" s="1465" t="s">
        <v>1008</v>
      </c>
      <c r="C15" s="644" t="s">
        <v>241</v>
      </c>
      <c r="D15" s="953">
        <f t="shared" si="0"/>
        <v>0</v>
      </c>
      <c r="E15" s="959">
        <f>0</f>
        <v>0</v>
      </c>
      <c r="F15" s="960">
        <f>0</f>
        <v>0</v>
      </c>
      <c r="G15" s="960">
        <f>0</f>
        <v>0</v>
      </c>
      <c r="H15" s="960">
        <f>0</f>
        <v>0</v>
      </c>
      <c r="I15" s="960">
        <f>0</f>
        <v>0</v>
      </c>
      <c r="J15" s="960">
        <f>0</f>
        <v>0</v>
      </c>
      <c r="K15" s="960">
        <f>0</f>
        <v>0</v>
      </c>
      <c r="L15" s="960">
        <f>0</f>
        <v>0</v>
      </c>
      <c r="M15" s="960">
        <f>0</f>
        <v>0</v>
      </c>
      <c r="N15" s="960">
        <f>0</f>
        <v>0</v>
      </c>
      <c r="O15" s="960">
        <f>0</f>
        <v>0</v>
      </c>
      <c r="P15" s="960">
        <f>0</f>
        <v>0</v>
      </c>
      <c r="Q15" s="960">
        <f>0</f>
        <v>0</v>
      </c>
      <c r="R15" s="960">
        <f>0</f>
        <v>0</v>
      </c>
      <c r="S15" s="960">
        <f>0</f>
        <v>0</v>
      </c>
      <c r="T15" s="960">
        <f>0</f>
        <v>0</v>
      </c>
      <c r="U15" s="960">
        <f>0</f>
        <v>0</v>
      </c>
      <c r="V15" s="960">
        <f>0</f>
        <v>0</v>
      </c>
      <c r="W15" s="644" t="s">
        <v>242</v>
      </c>
      <c r="X15" s="1461" t="s">
        <v>1019</v>
      </c>
    </row>
    <row r="16" spans="1:24" s="740" customFormat="1" ht="13.5" thickBot="1">
      <c r="A16" s="1462"/>
      <c r="B16" s="1464"/>
      <c r="C16" s="644" t="s">
        <v>243</v>
      </c>
      <c r="D16" s="953">
        <f t="shared" si="0"/>
        <v>2</v>
      </c>
      <c r="E16" s="959">
        <f>0</f>
        <v>0</v>
      </c>
      <c r="F16" s="960">
        <f>0</f>
        <v>0</v>
      </c>
      <c r="G16" s="960">
        <f>0</f>
        <v>0</v>
      </c>
      <c r="H16" s="960">
        <f>0</f>
        <v>0</v>
      </c>
      <c r="I16" s="960">
        <f>0</f>
        <v>0</v>
      </c>
      <c r="J16" s="960">
        <f>0</f>
        <v>0</v>
      </c>
      <c r="K16" s="960">
        <f>0</f>
        <v>0</v>
      </c>
      <c r="L16" s="960">
        <f>0</f>
        <v>0</v>
      </c>
      <c r="M16" s="960">
        <f>0</f>
        <v>0</v>
      </c>
      <c r="N16" s="960">
        <f>0</f>
        <v>0</v>
      </c>
      <c r="O16" s="960">
        <f>0</f>
        <v>0</v>
      </c>
      <c r="P16" s="960">
        <v>1</v>
      </c>
      <c r="Q16" s="960">
        <f>0</f>
        <v>0</v>
      </c>
      <c r="R16" s="960">
        <f>0</f>
        <v>0</v>
      </c>
      <c r="S16" s="960">
        <f>0</f>
        <v>0</v>
      </c>
      <c r="T16" s="960">
        <f>0</f>
        <v>0</v>
      </c>
      <c r="U16" s="960">
        <f>0</f>
        <v>0</v>
      </c>
      <c r="V16" s="960">
        <v>1</v>
      </c>
      <c r="W16" s="644" t="s">
        <v>719</v>
      </c>
      <c r="X16" s="1461"/>
    </row>
    <row r="17" spans="1:24" s="741" customFormat="1" ht="27" customHeight="1" thickBot="1">
      <c r="A17" s="1477" t="s">
        <v>1268</v>
      </c>
      <c r="B17" s="1478" t="s">
        <v>763</v>
      </c>
      <c r="C17" s="643" t="s">
        <v>241</v>
      </c>
      <c r="D17" s="956">
        <f t="shared" si="0"/>
        <v>10</v>
      </c>
      <c r="E17" s="957">
        <f>0</f>
        <v>0</v>
      </c>
      <c r="F17" s="958">
        <f>0</f>
        <v>0</v>
      </c>
      <c r="G17" s="958">
        <f>0</f>
        <v>0</v>
      </c>
      <c r="H17" s="958">
        <v>1</v>
      </c>
      <c r="I17" s="958">
        <v>2</v>
      </c>
      <c r="J17" s="958">
        <f>0</f>
        <v>0</v>
      </c>
      <c r="K17" s="958">
        <v>1</v>
      </c>
      <c r="L17" s="958">
        <f>0</f>
        <v>0</v>
      </c>
      <c r="M17" s="958">
        <v>1</v>
      </c>
      <c r="N17" s="958">
        <f>0</f>
        <v>0</v>
      </c>
      <c r="O17" s="958">
        <f>0</f>
        <v>0</v>
      </c>
      <c r="P17" s="958">
        <v>2</v>
      </c>
      <c r="Q17" s="958">
        <f>0</f>
        <v>0</v>
      </c>
      <c r="R17" s="958">
        <v>1</v>
      </c>
      <c r="S17" s="958">
        <v>1</v>
      </c>
      <c r="T17" s="958">
        <f>0</f>
        <v>0</v>
      </c>
      <c r="U17" s="958">
        <f>0</f>
        <v>0</v>
      </c>
      <c r="V17" s="958">
        <v>1</v>
      </c>
      <c r="W17" s="643" t="s">
        <v>242</v>
      </c>
      <c r="X17" s="1458" t="s">
        <v>938</v>
      </c>
    </row>
    <row r="18" spans="1:24" s="741" customFormat="1" ht="27" customHeight="1" thickBot="1">
      <c r="A18" s="1468"/>
      <c r="B18" s="1469"/>
      <c r="C18" s="643" t="s">
        <v>243</v>
      </c>
      <c r="D18" s="956">
        <f t="shared" si="0"/>
        <v>4</v>
      </c>
      <c r="E18" s="957">
        <f>0</f>
        <v>0</v>
      </c>
      <c r="F18" s="958">
        <f>0</f>
        <v>0</v>
      </c>
      <c r="G18" s="958">
        <v>1</v>
      </c>
      <c r="H18" s="958">
        <v>1</v>
      </c>
      <c r="I18" s="958">
        <f>0</f>
        <v>0</v>
      </c>
      <c r="J18" s="958">
        <f>0</f>
        <v>0</v>
      </c>
      <c r="K18" s="958">
        <v>1</v>
      </c>
      <c r="L18" s="958">
        <f>0</f>
        <v>0</v>
      </c>
      <c r="M18" s="958">
        <f>0</f>
        <v>0</v>
      </c>
      <c r="N18" s="958">
        <f>0</f>
        <v>0</v>
      </c>
      <c r="O18" s="958">
        <f>0</f>
        <v>0</v>
      </c>
      <c r="P18" s="958">
        <v>1</v>
      </c>
      <c r="Q18" s="958">
        <f>0</f>
        <v>0</v>
      </c>
      <c r="R18" s="958">
        <f>0</f>
        <v>0</v>
      </c>
      <c r="S18" s="958">
        <f>0</f>
        <v>0</v>
      </c>
      <c r="T18" s="958">
        <f>0</f>
        <v>0</v>
      </c>
      <c r="U18" s="958">
        <f>0</f>
        <v>0</v>
      </c>
      <c r="V18" s="958">
        <f>0</f>
        <v>0</v>
      </c>
      <c r="W18" s="643" t="s">
        <v>719</v>
      </c>
      <c r="X18" s="1458"/>
    </row>
    <row r="19" spans="1:24" s="740" customFormat="1" ht="13.5" thickBot="1">
      <c r="A19" s="1463" t="s">
        <v>764</v>
      </c>
      <c r="B19" s="1465" t="s">
        <v>765</v>
      </c>
      <c r="C19" s="644" t="s">
        <v>241</v>
      </c>
      <c r="D19" s="953">
        <f t="shared" si="0"/>
        <v>5</v>
      </c>
      <c r="E19" s="959">
        <f>0</f>
        <v>0</v>
      </c>
      <c r="F19" s="960">
        <v>1</v>
      </c>
      <c r="G19" s="960">
        <f>0</f>
        <v>0</v>
      </c>
      <c r="H19" s="960">
        <v>1</v>
      </c>
      <c r="I19" s="960">
        <v>1</v>
      </c>
      <c r="J19" s="960">
        <f>0</f>
        <v>0</v>
      </c>
      <c r="K19" s="960">
        <f>0</f>
        <v>0</v>
      </c>
      <c r="L19" s="960">
        <f>0</f>
        <v>0</v>
      </c>
      <c r="M19" s="960">
        <f>0</f>
        <v>0</v>
      </c>
      <c r="N19" s="960">
        <v>1</v>
      </c>
      <c r="O19" s="960">
        <f>0</f>
        <v>0</v>
      </c>
      <c r="P19" s="960">
        <f>0</f>
        <v>0</v>
      </c>
      <c r="Q19" s="960">
        <f>0</f>
        <v>0</v>
      </c>
      <c r="R19" s="960">
        <v>1</v>
      </c>
      <c r="S19" s="960">
        <f>0</f>
        <v>0</v>
      </c>
      <c r="T19" s="960">
        <f>0</f>
        <v>0</v>
      </c>
      <c r="U19" s="960">
        <f>0</f>
        <v>0</v>
      </c>
      <c r="V19" s="960">
        <f>0</f>
        <v>0</v>
      </c>
      <c r="W19" s="644" t="s">
        <v>242</v>
      </c>
      <c r="X19" s="1461" t="s">
        <v>940</v>
      </c>
    </row>
    <row r="20" spans="1:24" s="740" customFormat="1" ht="13.5" thickBot="1">
      <c r="A20" s="1462"/>
      <c r="B20" s="1464"/>
      <c r="C20" s="644" t="s">
        <v>243</v>
      </c>
      <c r="D20" s="953">
        <f t="shared" si="0"/>
        <v>3</v>
      </c>
      <c r="E20" s="959">
        <f>0</f>
        <v>0</v>
      </c>
      <c r="F20" s="960">
        <f>0</f>
        <v>0</v>
      </c>
      <c r="G20" s="960">
        <f>0</f>
        <v>0</v>
      </c>
      <c r="H20" s="960">
        <f>0</f>
        <v>0</v>
      </c>
      <c r="I20" s="960">
        <v>1</v>
      </c>
      <c r="J20" s="960">
        <f>0</f>
        <v>0</v>
      </c>
      <c r="K20" s="960">
        <f>0</f>
        <v>0</v>
      </c>
      <c r="L20" s="960">
        <v>1</v>
      </c>
      <c r="M20" s="960">
        <f>0</f>
        <v>0</v>
      </c>
      <c r="N20" s="960">
        <f>0</f>
        <v>0</v>
      </c>
      <c r="O20" s="960">
        <f>0</f>
        <v>0</v>
      </c>
      <c r="P20" s="960">
        <v>1</v>
      </c>
      <c r="Q20" s="960">
        <f>0</f>
        <v>0</v>
      </c>
      <c r="R20" s="960">
        <f>0</f>
        <v>0</v>
      </c>
      <c r="S20" s="960">
        <f>0</f>
        <v>0</v>
      </c>
      <c r="T20" s="960">
        <f>0</f>
        <v>0</v>
      </c>
      <c r="U20" s="960">
        <f>0</f>
        <v>0</v>
      </c>
      <c r="V20" s="960">
        <f>0</f>
        <v>0</v>
      </c>
      <c r="W20" s="644" t="s">
        <v>719</v>
      </c>
      <c r="X20" s="1461"/>
    </row>
    <row r="21" spans="1:24" s="741" customFormat="1" ht="13.5" thickBot="1">
      <c r="A21" s="1477" t="s">
        <v>766</v>
      </c>
      <c r="B21" s="1478" t="s">
        <v>767</v>
      </c>
      <c r="C21" s="643" t="s">
        <v>241</v>
      </c>
      <c r="D21" s="956">
        <f t="shared" si="0"/>
        <v>4</v>
      </c>
      <c r="E21" s="957">
        <f>0</f>
        <v>0</v>
      </c>
      <c r="F21" s="958">
        <f>0</f>
        <v>0</v>
      </c>
      <c r="G21" s="958">
        <f>0</f>
        <v>0</v>
      </c>
      <c r="H21" s="958">
        <f>0</f>
        <v>0</v>
      </c>
      <c r="I21" s="958">
        <f>0</f>
        <v>0</v>
      </c>
      <c r="J21" s="958">
        <f>0</f>
        <v>0</v>
      </c>
      <c r="K21" s="958">
        <v>3</v>
      </c>
      <c r="L21" s="958">
        <v>1</v>
      </c>
      <c r="M21" s="958">
        <f>0</f>
        <v>0</v>
      </c>
      <c r="N21" s="958">
        <f>0</f>
        <v>0</v>
      </c>
      <c r="O21" s="958">
        <f>0</f>
        <v>0</v>
      </c>
      <c r="P21" s="958">
        <f>0</f>
        <v>0</v>
      </c>
      <c r="Q21" s="958">
        <f>0</f>
        <v>0</v>
      </c>
      <c r="R21" s="958">
        <f>0</f>
        <v>0</v>
      </c>
      <c r="S21" s="958">
        <f>0</f>
        <v>0</v>
      </c>
      <c r="T21" s="958">
        <f>0</f>
        <v>0</v>
      </c>
      <c r="U21" s="958">
        <f>0</f>
        <v>0</v>
      </c>
      <c r="V21" s="958">
        <f>0</f>
        <v>0</v>
      </c>
      <c r="W21" s="643" t="s">
        <v>242</v>
      </c>
      <c r="X21" s="1458" t="s">
        <v>939</v>
      </c>
    </row>
    <row r="22" spans="1:24" s="741" customFormat="1" ht="13.5" thickBot="1">
      <c r="A22" s="1468"/>
      <c r="B22" s="1469"/>
      <c r="C22" s="643" t="s">
        <v>243</v>
      </c>
      <c r="D22" s="956">
        <f t="shared" si="0"/>
        <v>0</v>
      </c>
      <c r="E22" s="957">
        <f>0</f>
        <v>0</v>
      </c>
      <c r="F22" s="958">
        <f>0</f>
        <v>0</v>
      </c>
      <c r="G22" s="958">
        <f>0</f>
        <v>0</v>
      </c>
      <c r="H22" s="958">
        <f>0</f>
        <v>0</v>
      </c>
      <c r="I22" s="958">
        <f>0</f>
        <v>0</v>
      </c>
      <c r="J22" s="958">
        <f>0</f>
        <v>0</v>
      </c>
      <c r="K22" s="958">
        <f>0</f>
        <v>0</v>
      </c>
      <c r="L22" s="958">
        <f>0</f>
        <v>0</v>
      </c>
      <c r="M22" s="958">
        <f>0</f>
        <v>0</v>
      </c>
      <c r="N22" s="958">
        <f>0</f>
        <v>0</v>
      </c>
      <c r="O22" s="958">
        <f>0</f>
        <v>0</v>
      </c>
      <c r="P22" s="958">
        <f>0</f>
        <v>0</v>
      </c>
      <c r="Q22" s="958">
        <f>0</f>
        <v>0</v>
      </c>
      <c r="R22" s="958">
        <f>0</f>
        <v>0</v>
      </c>
      <c r="S22" s="958">
        <f>0</f>
        <v>0</v>
      </c>
      <c r="T22" s="958">
        <f>0</f>
        <v>0</v>
      </c>
      <c r="U22" s="958">
        <f>0</f>
        <v>0</v>
      </c>
      <c r="V22" s="958">
        <f>0</f>
        <v>0</v>
      </c>
      <c r="W22" s="643" t="s">
        <v>719</v>
      </c>
      <c r="X22" s="1458"/>
    </row>
    <row r="23" spans="1:24" s="740" customFormat="1" ht="13.5" thickBot="1">
      <c r="A23" s="1463" t="s">
        <v>768</v>
      </c>
      <c r="B23" s="1465" t="s">
        <v>769</v>
      </c>
      <c r="C23" s="644" t="s">
        <v>241</v>
      </c>
      <c r="D23" s="953">
        <f t="shared" si="0"/>
        <v>7</v>
      </c>
      <c r="E23" s="959">
        <f>0</f>
        <v>0</v>
      </c>
      <c r="F23" s="960">
        <v>1</v>
      </c>
      <c r="G23" s="960">
        <v>1</v>
      </c>
      <c r="H23" s="960">
        <f>0</f>
        <v>0</v>
      </c>
      <c r="I23" s="960">
        <f>0</f>
        <v>0</v>
      </c>
      <c r="J23" s="960">
        <v>1</v>
      </c>
      <c r="K23" s="960">
        <v>1</v>
      </c>
      <c r="L23" s="960">
        <f>0</f>
        <v>0</v>
      </c>
      <c r="M23" s="960">
        <v>1</v>
      </c>
      <c r="N23" s="960">
        <v>1</v>
      </c>
      <c r="O23" s="960">
        <f>0</f>
        <v>0</v>
      </c>
      <c r="P23" s="960">
        <f>0</f>
        <v>0</v>
      </c>
      <c r="Q23" s="960">
        <v>1</v>
      </c>
      <c r="R23" s="960">
        <f>0</f>
        <v>0</v>
      </c>
      <c r="S23" s="960">
        <f>0</f>
        <v>0</v>
      </c>
      <c r="T23" s="960">
        <f>0</f>
        <v>0</v>
      </c>
      <c r="U23" s="960">
        <f>0</f>
        <v>0</v>
      </c>
      <c r="V23" s="960">
        <f>0</f>
        <v>0</v>
      </c>
      <c r="W23" s="644" t="s">
        <v>242</v>
      </c>
      <c r="X23" s="1461" t="s">
        <v>941</v>
      </c>
    </row>
    <row r="24" spans="1:24" s="740" customFormat="1" ht="13.5" thickBot="1">
      <c r="A24" s="1462"/>
      <c r="B24" s="1464"/>
      <c r="C24" s="644" t="s">
        <v>243</v>
      </c>
      <c r="D24" s="953">
        <f t="shared" si="0"/>
        <v>5</v>
      </c>
      <c r="E24" s="959">
        <f>0</f>
        <v>0</v>
      </c>
      <c r="F24" s="960">
        <v>1</v>
      </c>
      <c r="G24" s="960">
        <f>0</f>
        <v>0</v>
      </c>
      <c r="H24" s="960">
        <f>0</f>
        <v>0</v>
      </c>
      <c r="I24" s="960">
        <f>0</f>
        <v>0</v>
      </c>
      <c r="J24" s="960">
        <f>0</f>
        <v>0</v>
      </c>
      <c r="K24" s="960">
        <v>1</v>
      </c>
      <c r="L24" s="960">
        <v>1</v>
      </c>
      <c r="M24" s="960">
        <v>1</v>
      </c>
      <c r="N24" s="960">
        <f>0</f>
        <v>0</v>
      </c>
      <c r="O24" s="960">
        <f>0</f>
        <v>0</v>
      </c>
      <c r="P24" s="960">
        <v>1</v>
      </c>
      <c r="Q24" s="960">
        <f>0</f>
        <v>0</v>
      </c>
      <c r="R24" s="960">
        <f>0</f>
        <v>0</v>
      </c>
      <c r="S24" s="960">
        <f>0</f>
        <v>0</v>
      </c>
      <c r="T24" s="960">
        <f>0</f>
        <v>0</v>
      </c>
      <c r="U24" s="960">
        <f>0</f>
        <v>0</v>
      </c>
      <c r="V24" s="960">
        <f>0</f>
        <v>0</v>
      </c>
      <c r="W24" s="644" t="s">
        <v>719</v>
      </c>
      <c r="X24" s="1461"/>
    </row>
    <row r="25" spans="1:24" s="741" customFormat="1" ht="13.5" thickBot="1">
      <c r="A25" s="1477" t="s">
        <v>770</v>
      </c>
      <c r="B25" s="1478" t="s">
        <v>771</v>
      </c>
      <c r="C25" s="643" t="s">
        <v>241</v>
      </c>
      <c r="D25" s="956">
        <f t="shared" si="0"/>
        <v>32</v>
      </c>
      <c r="E25" s="958">
        <v>1</v>
      </c>
      <c r="F25" s="958">
        <v>3</v>
      </c>
      <c r="G25" s="958">
        <v>5</v>
      </c>
      <c r="H25" s="958">
        <v>2</v>
      </c>
      <c r="I25" s="958">
        <v>5</v>
      </c>
      <c r="J25" s="958">
        <v>2</v>
      </c>
      <c r="K25" s="958">
        <v>3</v>
      </c>
      <c r="L25" s="958">
        <v>3</v>
      </c>
      <c r="M25" s="958">
        <v>2</v>
      </c>
      <c r="N25" s="958">
        <v>2</v>
      </c>
      <c r="O25" s="958">
        <v>1</v>
      </c>
      <c r="P25" s="958">
        <f>0</f>
        <v>0</v>
      </c>
      <c r="Q25" s="958">
        <v>1</v>
      </c>
      <c r="R25" s="958">
        <v>2</v>
      </c>
      <c r="S25" s="958">
        <f>0</f>
        <v>0</v>
      </c>
      <c r="T25" s="958">
        <f>0</f>
        <v>0</v>
      </c>
      <c r="U25" s="958">
        <f>0</f>
        <v>0</v>
      </c>
      <c r="V25" s="958">
        <f>0</f>
        <v>0</v>
      </c>
      <c r="W25" s="643" t="s">
        <v>242</v>
      </c>
      <c r="X25" s="1458" t="s">
        <v>942</v>
      </c>
    </row>
    <row r="26" spans="1:24" s="741" customFormat="1" ht="13.5" thickBot="1">
      <c r="A26" s="1468"/>
      <c r="B26" s="1469"/>
      <c r="C26" s="643" t="s">
        <v>243</v>
      </c>
      <c r="D26" s="956">
        <f t="shared" si="0"/>
        <v>7</v>
      </c>
      <c r="E26" s="957">
        <f>0</f>
        <v>0</v>
      </c>
      <c r="F26" s="958">
        <v>1</v>
      </c>
      <c r="G26" s="958">
        <f>0</f>
        <v>0</v>
      </c>
      <c r="H26" s="958">
        <f>0</f>
        <v>0</v>
      </c>
      <c r="I26" s="958">
        <v>1</v>
      </c>
      <c r="J26" s="958">
        <v>2</v>
      </c>
      <c r="K26" s="958">
        <v>1</v>
      </c>
      <c r="L26" s="958">
        <f>0</f>
        <v>0</v>
      </c>
      <c r="M26" s="958">
        <f>0</f>
        <v>0</v>
      </c>
      <c r="N26" s="958">
        <f>0</f>
        <v>0</v>
      </c>
      <c r="O26" s="958">
        <v>2</v>
      </c>
      <c r="P26" s="958">
        <f>0</f>
        <v>0</v>
      </c>
      <c r="Q26" s="958">
        <f>0</f>
        <v>0</v>
      </c>
      <c r="R26" s="958">
        <f>0</f>
        <v>0</v>
      </c>
      <c r="S26" s="958">
        <f>0</f>
        <v>0</v>
      </c>
      <c r="T26" s="958">
        <f>0</f>
        <v>0</v>
      </c>
      <c r="U26" s="958">
        <f>0</f>
        <v>0</v>
      </c>
      <c r="V26" s="958">
        <f>0</f>
        <v>0</v>
      </c>
      <c r="W26" s="643" t="s">
        <v>719</v>
      </c>
      <c r="X26" s="1458"/>
    </row>
    <row r="27" spans="1:24" s="740" customFormat="1" ht="13.5" thickBot="1">
      <c r="A27" s="1463" t="s">
        <v>772</v>
      </c>
      <c r="B27" s="1465" t="s">
        <v>773</v>
      </c>
      <c r="C27" s="644" t="s">
        <v>241</v>
      </c>
      <c r="D27" s="953">
        <f t="shared" si="0"/>
        <v>25</v>
      </c>
      <c r="E27" s="959">
        <f>0</f>
        <v>0</v>
      </c>
      <c r="F27" s="960">
        <f>0</f>
        <v>0</v>
      </c>
      <c r="G27" s="960">
        <v>2</v>
      </c>
      <c r="H27" s="960">
        <v>4</v>
      </c>
      <c r="I27" s="960">
        <v>4</v>
      </c>
      <c r="J27" s="960">
        <v>3</v>
      </c>
      <c r="K27" s="960">
        <v>7</v>
      </c>
      <c r="L27" s="960">
        <v>2</v>
      </c>
      <c r="M27" s="960">
        <v>2</v>
      </c>
      <c r="N27" s="960">
        <v>1</v>
      </c>
      <c r="O27" s="960">
        <f>0</f>
        <v>0</v>
      </c>
      <c r="P27" s="960">
        <f>0</f>
        <v>0</v>
      </c>
      <c r="Q27" s="960">
        <f>0</f>
        <v>0</v>
      </c>
      <c r="R27" s="960">
        <f>0</f>
        <v>0</v>
      </c>
      <c r="S27" s="960">
        <f>0</f>
        <v>0</v>
      </c>
      <c r="T27" s="960">
        <f>0</f>
        <v>0</v>
      </c>
      <c r="U27" s="960">
        <f>0</f>
        <v>0</v>
      </c>
      <c r="V27" s="960">
        <f>0</f>
        <v>0</v>
      </c>
      <c r="W27" s="644" t="s">
        <v>242</v>
      </c>
      <c r="X27" s="1461" t="s">
        <v>943</v>
      </c>
    </row>
    <row r="28" spans="1:24" s="740" customFormat="1" ht="13.5" thickBot="1">
      <c r="A28" s="1462"/>
      <c r="B28" s="1464"/>
      <c r="C28" s="644" t="s">
        <v>243</v>
      </c>
      <c r="D28" s="953">
        <f t="shared" si="0"/>
        <v>11</v>
      </c>
      <c r="E28" s="959">
        <f>0</f>
        <v>0</v>
      </c>
      <c r="F28" s="960">
        <v>2</v>
      </c>
      <c r="G28" s="960">
        <v>1</v>
      </c>
      <c r="H28" s="960">
        <f>0</f>
        <v>0</v>
      </c>
      <c r="I28" s="960">
        <v>1</v>
      </c>
      <c r="J28" s="960">
        <v>3</v>
      </c>
      <c r="K28" s="960">
        <v>4</v>
      </c>
      <c r="L28" s="960">
        <f>0</f>
        <v>0</v>
      </c>
      <c r="M28" s="960">
        <f>0</f>
        <v>0</v>
      </c>
      <c r="N28" s="960">
        <f>0</f>
        <v>0</v>
      </c>
      <c r="O28" s="960">
        <f>0</f>
        <v>0</v>
      </c>
      <c r="P28" s="960">
        <f>0</f>
        <v>0</v>
      </c>
      <c r="Q28" s="960">
        <f>0</f>
        <v>0</v>
      </c>
      <c r="R28" s="960">
        <f>0</f>
        <v>0</v>
      </c>
      <c r="S28" s="960">
        <f>0</f>
        <v>0</v>
      </c>
      <c r="T28" s="960">
        <f>0</f>
        <v>0</v>
      </c>
      <c r="U28" s="960">
        <f>0</f>
        <v>0</v>
      </c>
      <c r="V28" s="960">
        <f>0</f>
        <v>0</v>
      </c>
      <c r="W28" s="644" t="s">
        <v>719</v>
      </c>
      <c r="X28" s="1461"/>
    </row>
    <row r="29" spans="1:24" s="741" customFormat="1" ht="13.5" thickBot="1">
      <c r="A29" s="1477" t="s">
        <v>774</v>
      </c>
      <c r="B29" s="1478" t="s">
        <v>775</v>
      </c>
      <c r="C29" s="643" t="s">
        <v>241</v>
      </c>
      <c r="D29" s="956">
        <f t="shared" si="0"/>
        <v>10</v>
      </c>
      <c r="E29" s="957">
        <f>0</f>
        <v>0</v>
      </c>
      <c r="F29" s="958">
        <v>2</v>
      </c>
      <c r="G29" s="958">
        <f>0</f>
        <v>0</v>
      </c>
      <c r="H29" s="958">
        <f>0</f>
        <v>0</v>
      </c>
      <c r="I29" s="958">
        <v>1</v>
      </c>
      <c r="J29" s="958">
        <v>3</v>
      </c>
      <c r="K29" s="958">
        <v>1</v>
      </c>
      <c r="L29" s="958">
        <v>3</v>
      </c>
      <c r="M29" s="958">
        <f>0</f>
        <v>0</v>
      </c>
      <c r="N29" s="958">
        <f>0</f>
        <v>0</v>
      </c>
      <c r="O29" s="958">
        <f>0</f>
        <v>0</v>
      </c>
      <c r="P29" s="958">
        <f>0</f>
        <v>0</v>
      </c>
      <c r="Q29" s="958">
        <f>0</f>
        <v>0</v>
      </c>
      <c r="R29" s="958">
        <f>0</f>
        <v>0</v>
      </c>
      <c r="S29" s="958">
        <f>0</f>
        <v>0</v>
      </c>
      <c r="T29" s="958">
        <f>0</f>
        <v>0</v>
      </c>
      <c r="U29" s="958">
        <f>0</f>
        <v>0</v>
      </c>
      <c r="V29" s="958">
        <f>0</f>
        <v>0</v>
      </c>
      <c r="W29" s="643" t="s">
        <v>242</v>
      </c>
      <c r="X29" s="1458" t="s">
        <v>973</v>
      </c>
    </row>
    <row r="30" spans="1:24" s="741" customFormat="1" ht="13.5" thickBot="1">
      <c r="A30" s="1468"/>
      <c r="B30" s="1469"/>
      <c r="C30" s="643" t="s">
        <v>243</v>
      </c>
      <c r="D30" s="956">
        <f t="shared" si="0"/>
        <v>6</v>
      </c>
      <c r="E30" s="957">
        <f>0</f>
        <v>0</v>
      </c>
      <c r="F30" s="958">
        <v>1</v>
      </c>
      <c r="G30" s="958">
        <v>1</v>
      </c>
      <c r="H30" s="958">
        <f>0</f>
        <v>0</v>
      </c>
      <c r="I30" s="958">
        <f>0</f>
        <v>0</v>
      </c>
      <c r="J30" s="958">
        <v>1</v>
      </c>
      <c r="K30" s="958">
        <v>1</v>
      </c>
      <c r="L30" s="958">
        <v>1</v>
      </c>
      <c r="M30" s="958">
        <v>1</v>
      </c>
      <c r="N30" s="958">
        <f>0</f>
        <v>0</v>
      </c>
      <c r="O30" s="958">
        <f>0</f>
        <v>0</v>
      </c>
      <c r="P30" s="958">
        <f>0</f>
        <v>0</v>
      </c>
      <c r="Q30" s="958">
        <f>0</f>
        <v>0</v>
      </c>
      <c r="R30" s="958">
        <f>0</f>
        <v>0</v>
      </c>
      <c r="S30" s="958">
        <f>0</f>
        <v>0</v>
      </c>
      <c r="T30" s="958">
        <f>0</f>
        <v>0</v>
      </c>
      <c r="U30" s="958">
        <f>0</f>
        <v>0</v>
      </c>
      <c r="V30" s="958">
        <f>0</f>
        <v>0</v>
      </c>
      <c r="W30" s="643" t="s">
        <v>719</v>
      </c>
      <c r="X30" s="1458"/>
    </row>
    <row r="31" spans="1:24" s="740" customFormat="1" ht="13.5" thickBot="1">
      <c r="A31" s="1463" t="s">
        <v>1269</v>
      </c>
      <c r="B31" s="1465" t="s">
        <v>1270</v>
      </c>
      <c r="C31" s="644" t="s">
        <v>241</v>
      </c>
      <c r="D31" s="953">
        <f t="shared" si="0"/>
        <v>5</v>
      </c>
      <c r="E31" s="959">
        <f>0</f>
        <v>0</v>
      </c>
      <c r="F31" s="960">
        <v>1</v>
      </c>
      <c r="G31" s="960">
        <f>0</f>
        <v>0</v>
      </c>
      <c r="H31" s="960">
        <f>0</f>
        <v>0</v>
      </c>
      <c r="I31" s="960">
        <v>1</v>
      </c>
      <c r="J31" s="960">
        <f>0</f>
        <v>0</v>
      </c>
      <c r="K31" s="960">
        <f>0</f>
        <v>0</v>
      </c>
      <c r="L31" s="960">
        <v>1</v>
      </c>
      <c r="M31" s="960">
        <v>1</v>
      </c>
      <c r="N31" s="960">
        <f>0</f>
        <v>0</v>
      </c>
      <c r="O31" s="960">
        <f>0</f>
        <v>0</v>
      </c>
      <c r="P31" s="960">
        <v>1</v>
      </c>
      <c r="Q31" s="960">
        <f>0</f>
        <v>0</v>
      </c>
      <c r="R31" s="960">
        <f>0</f>
        <v>0</v>
      </c>
      <c r="S31" s="960">
        <f>0</f>
        <v>0</v>
      </c>
      <c r="T31" s="960">
        <f>0</f>
        <v>0</v>
      </c>
      <c r="U31" s="960">
        <f>0</f>
        <v>0</v>
      </c>
      <c r="V31" s="960">
        <f>0</f>
        <v>0</v>
      </c>
      <c r="W31" s="644" t="s">
        <v>242</v>
      </c>
      <c r="X31" s="1461" t="s">
        <v>1264</v>
      </c>
    </row>
    <row r="32" spans="1:24" s="740" customFormat="1" ht="13.5" thickBot="1">
      <c r="A32" s="1462"/>
      <c r="B32" s="1464"/>
      <c r="C32" s="644" t="s">
        <v>243</v>
      </c>
      <c r="D32" s="953">
        <f t="shared" si="0"/>
        <v>0</v>
      </c>
      <c r="E32" s="959">
        <f>0</f>
        <v>0</v>
      </c>
      <c r="F32" s="960">
        <f>0</f>
        <v>0</v>
      </c>
      <c r="G32" s="960">
        <f>0</f>
        <v>0</v>
      </c>
      <c r="H32" s="960">
        <f>0</f>
        <v>0</v>
      </c>
      <c r="I32" s="960">
        <f>0</f>
        <v>0</v>
      </c>
      <c r="J32" s="960">
        <f>0</f>
        <v>0</v>
      </c>
      <c r="K32" s="960">
        <f>0</f>
        <v>0</v>
      </c>
      <c r="L32" s="960">
        <f>0</f>
        <v>0</v>
      </c>
      <c r="M32" s="960">
        <f>0</f>
        <v>0</v>
      </c>
      <c r="N32" s="960">
        <f>0</f>
        <v>0</v>
      </c>
      <c r="O32" s="960">
        <f>0</f>
        <v>0</v>
      </c>
      <c r="P32" s="960">
        <f>0</f>
        <v>0</v>
      </c>
      <c r="Q32" s="960">
        <f>0</f>
        <v>0</v>
      </c>
      <c r="R32" s="960">
        <f>0</f>
        <v>0</v>
      </c>
      <c r="S32" s="960">
        <f>0</f>
        <v>0</v>
      </c>
      <c r="T32" s="960">
        <f>0</f>
        <v>0</v>
      </c>
      <c r="U32" s="960">
        <f>0</f>
        <v>0</v>
      </c>
      <c r="V32" s="960">
        <f>0</f>
        <v>0</v>
      </c>
      <c r="W32" s="644" t="s">
        <v>719</v>
      </c>
      <c r="X32" s="1461"/>
    </row>
    <row r="33" spans="1:24" s="741" customFormat="1" ht="13.5" thickBot="1">
      <c r="A33" s="1477" t="s">
        <v>776</v>
      </c>
      <c r="B33" s="1478" t="s">
        <v>777</v>
      </c>
      <c r="C33" s="643" t="s">
        <v>241</v>
      </c>
      <c r="D33" s="956">
        <f t="shared" si="0"/>
        <v>17</v>
      </c>
      <c r="E33" s="957">
        <v>1</v>
      </c>
      <c r="F33" s="958">
        <v>1</v>
      </c>
      <c r="G33" s="958">
        <v>3</v>
      </c>
      <c r="H33" s="958">
        <v>1</v>
      </c>
      <c r="I33" s="958">
        <v>3</v>
      </c>
      <c r="J33" s="958">
        <v>5</v>
      </c>
      <c r="K33" s="958">
        <v>1</v>
      </c>
      <c r="L33" s="958">
        <f>0</f>
        <v>0</v>
      </c>
      <c r="M33" s="958">
        <v>2</v>
      </c>
      <c r="N33" s="958">
        <f>0</f>
        <v>0</v>
      </c>
      <c r="O33" s="958">
        <f>0</f>
        <v>0</v>
      </c>
      <c r="P33" s="958">
        <f>0</f>
        <v>0</v>
      </c>
      <c r="Q33" s="958">
        <f>0</f>
        <v>0</v>
      </c>
      <c r="R33" s="958">
        <f>0</f>
        <v>0</v>
      </c>
      <c r="S33" s="958">
        <f>0</f>
        <v>0</v>
      </c>
      <c r="T33" s="958">
        <f>0</f>
        <v>0</v>
      </c>
      <c r="U33" s="958">
        <f>0</f>
        <v>0</v>
      </c>
      <c r="V33" s="958">
        <f>0</f>
        <v>0</v>
      </c>
      <c r="W33" s="643" t="s">
        <v>242</v>
      </c>
      <c r="X33" s="1458" t="s">
        <v>944</v>
      </c>
    </row>
    <row r="34" spans="1:24" s="741" customFormat="1" ht="13.5" thickBot="1">
      <c r="A34" s="1468"/>
      <c r="B34" s="1469"/>
      <c r="C34" s="643" t="s">
        <v>243</v>
      </c>
      <c r="D34" s="956">
        <f t="shared" si="0"/>
        <v>4</v>
      </c>
      <c r="E34" s="957">
        <f>0</f>
        <v>0</v>
      </c>
      <c r="F34" s="958">
        <v>1</v>
      </c>
      <c r="G34" s="958">
        <f>0</f>
        <v>0</v>
      </c>
      <c r="H34" s="958">
        <f>0</f>
        <v>0</v>
      </c>
      <c r="I34" s="958">
        <f>0</f>
        <v>0</v>
      </c>
      <c r="J34" s="958">
        <f>0</f>
        <v>0</v>
      </c>
      <c r="K34" s="958">
        <f>0</f>
        <v>0</v>
      </c>
      <c r="L34" s="958">
        <f>0</f>
        <v>0</v>
      </c>
      <c r="M34" s="958">
        <v>2</v>
      </c>
      <c r="N34" s="958">
        <f>0</f>
        <v>0</v>
      </c>
      <c r="O34" s="958">
        <v>1</v>
      </c>
      <c r="P34" s="958">
        <f>0</f>
        <v>0</v>
      </c>
      <c r="Q34" s="958">
        <f>0</f>
        <v>0</v>
      </c>
      <c r="R34" s="958">
        <f>0</f>
        <v>0</v>
      </c>
      <c r="S34" s="958">
        <f>0</f>
        <v>0</v>
      </c>
      <c r="T34" s="958">
        <f>0</f>
        <v>0</v>
      </c>
      <c r="U34" s="958">
        <f>0</f>
        <v>0</v>
      </c>
      <c r="V34" s="958">
        <f>0</f>
        <v>0</v>
      </c>
      <c r="W34" s="643" t="s">
        <v>719</v>
      </c>
      <c r="X34" s="1458"/>
    </row>
    <row r="35" spans="1:24" s="740" customFormat="1" ht="13.5" thickBot="1">
      <c r="A35" s="1463" t="s">
        <v>778</v>
      </c>
      <c r="B35" s="1465" t="s">
        <v>779</v>
      </c>
      <c r="C35" s="644" t="s">
        <v>241</v>
      </c>
      <c r="D35" s="953">
        <f t="shared" si="0"/>
        <v>0</v>
      </c>
      <c r="E35" s="959">
        <f>0</f>
        <v>0</v>
      </c>
      <c r="F35" s="960">
        <f>0</f>
        <v>0</v>
      </c>
      <c r="G35" s="960">
        <f>0</f>
        <v>0</v>
      </c>
      <c r="H35" s="960">
        <f>0</f>
        <v>0</v>
      </c>
      <c r="I35" s="960">
        <f>0</f>
        <v>0</v>
      </c>
      <c r="J35" s="960">
        <f>0</f>
        <v>0</v>
      </c>
      <c r="K35" s="960">
        <f>0</f>
        <v>0</v>
      </c>
      <c r="L35" s="960">
        <f>0</f>
        <v>0</v>
      </c>
      <c r="M35" s="960">
        <f>0</f>
        <v>0</v>
      </c>
      <c r="N35" s="960">
        <f>0</f>
        <v>0</v>
      </c>
      <c r="O35" s="960">
        <f>0</f>
        <v>0</v>
      </c>
      <c r="P35" s="960">
        <f>0</f>
        <v>0</v>
      </c>
      <c r="Q35" s="960">
        <f>0</f>
        <v>0</v>
      </c>
      <c r="R35" s="960">
        <f>0</f>
        <v>0</v>
      </c>
      <c r="S35" s="960">
        <f>0</f>
        <v>0</v>
      </c>
      <c r="T35" s="960">
        <f>0</f>
        <v>0</v>
      </c>
      <c r="U35" s="960">
        <f>0</f>
        <v>0</v>
      </c>
      <c r="V35" s="960">
        <f>0</f>
        <v>0</v>
      </c>
      <c r="W35" s="644" t="s">
        <v>242</v>
      </c>
      <c r="X35" s="1461" t="s">
        <v>945</v>
      </c>
    </row>
    <row r="36" spans="1:24" s="740" customFormat="1" ht="13.5" thickBot="1">
      <c r="A36" s="1462"/>
      <c r="B36" s="1464"/>
      <c r="C36" s="644" t="s">
        <v>243</v>
      </c>
      <c r="D36" s="953">
        <f t="shared" si="0"/>
        <v>40</v>
      </c>
      <c r="E36" s="959">
        <v>1</v>
      </c>
      <c r="F36" s="960">
        <f>0</f>
        <v>0</v>
      </c>
      <c r="G36" s="960">
        <v>3</v>
      </c>
      <c r="H36" s="960">
        <v>4</v>
      </c>
      <c r="I36" s="960">
        <v>7</v>
      </c>
      <c r="J36" s="960">
        <v>4</v>
      </c>
      <c r="K36" s="960">
        <v>5</v>
      </c>
      <c r="L36" s="960">
        <v>3</v>
      </c>
      <c r="M36" s="960">
        <v>4</v>
      </c>
      <c r="N36" s="960">
        <v>5</v>
      </c>
      <c r="O36" s="960">
        <v>1</v>
      </c>
      <c r="P36" s="960">
        <v>3</v>
      </c>
      <c r="Q36" s="960">
        <f>0</f>
        <v>0</v>
      </c>
      <c r="R36" s="960">
        <f>0</f>
        <v>0</v>
      </c>
      <c r="S36" s="960">
        <f>0</f>
        <v>0</v>
      </c>
      <c r="T36" s="960">
        <f>0</f>
        <v>0</v>
      </c>
      <c r="U36" s="960">
        <f>0</f>
        <v>0</v>
      </c>
      <c r="V36" s="960">
        <f>0</f>
        <v>0</v>
      </c>
      <c r="W36" s="644" t="s">
        <v>719</v>
      </c>
      <c r="X36" s="1461"/>
    </row>
    <row r="37" spans="1:24" s="741" customFormat="1" ht="13.5" thickBot="1">
      <c r="A37" s="1477" t="s">
        <v>780</v>
      </c>
      <c r="B37" s="1478" t="s">
        <v>781</v>
      </c>
      <c r="C37" s="643" t="s">
        <v>241</v>
      </c>
      <c r="D37" s="956">
        <f t="shared" si="0"/>
        <v>0</v>
      </c>
      <c r="E37" s="957">
        <f>0</f>
        <v>0</v>
      </c>
      <c r="F37" s="958">
        <f>0</f>
        <v>0</v>
      </c>
      <c r="G37" s="958">
        <f>0</f>
        <v>0</v>
      </c>
      <c r="H37" s="958">
        <f>0</f>
        <v>0</v>
      </c>
      <c r="I37" s="958">
        <f>0</f>
        <v>0</v>
      </c>
      <c r="J37" s="958">
        <f>0</f>
        <v>0</v>
      </c>
      <c r="K37" s="958">
        <f>0</f>
        <v>0</v>
      </c>
      <c r="L37" s="958">
        <f>0</f>
        <v>0</v>
      </c>
      <c r="M37" s="958">
        <f>0</f>
        <v>0</v>
      </c>
      <c r="N37" s="958">
        <f>0</f>
        <v>0</v>
      </c>
      <c r="O37" s="958">
        <f>0</f>
        <v>0</v>
      </c>
      <c r="P37" s="958">
        <f>0</f>
        <v>0</v>
      </c>
      <c r="Q37" s="958">
        <f>0</f>
        <v>0</v>
      </c>
      <c r="R37" s="958">
        <f>0</f>
        <v>0</v>
      </c>
      <c r="S37" s="958">
        <f>0</f>
        <v>0</v>
      </c>
      <c r="T37" s="958">
        <f>0</f>
        <v>0</v>
      </c>
      <c r="U37" s="958">
        <f>0</f>
        <v>0</v>
      </c>
      <c r="V37" s="958">
        <f>0</f>
        <v>0</v>
      </c>
      <c r="W37" s="643" t="s">
        <v>242</v>
      </c>
      <c r="X37" s="1458" t="s">
        <v>946</v>
      </c>
    </row>
    <row r="38" spans="1:24" s="741" customFormat="1" ht="13.5" thickBot="1">
      <c r="A38" s="1468"/>
      <c r="B38" s="1469"/>
      <c r="C38" s="643" t="s">
        <v>243</v>
      </c>
      <c r="D38" s="956">
        <f t="shared" si="0"/>
        <v>2</v>
      </c>
      <c r="E38" s="957">
        <f>0</f>
        <v>0</v>
      </c>
      <c r="F38" s="958">
        <f>0</f>
        <v>0</v>
      </c>
      <c r="G38" s="958">
        <f>0</f>
        <v>0</v>
      </c>
      <c r="H38" s="958">
        <f>0</f>
        <v>0</v>
      </c>
      <c r="I38" s="958">
        <f>0</f>
        <v>0</v>
      </c>
      <c r="J38" s="958">
        <f>0</f>
        <v>0</v>
      </c>
      <c r="K38" s="958">
        <f>0</f>
        <v>0</v>
      </c>
      <c r="L38" s="958">
        <f>0</f>
        <v>0</v>
      </c>
      <c r="M38" s="958">
        <f>0</f>
        <v>0</v>
      </c>
      <c r="N38" s="958">
        <f>0</f>
        <v>0</v>
      </c>
      <c r="O38" s="958">
        <v>1</v>
      </c>
      <c r="P38" s="958">
        <f>0</f>
        <v>0</v>
      </c>
      <c r="Q38" s="958">
        <v>1</v>
      </c>
      <c r="R38" s="958">
        <f>0</f>
        <v>0</v>
      </c>
      <c r="S38" s="958">
        <f>0</f>
        <v>0</v>
      </c>
      <c r="T38" s="958">
        <f>0</f>
        <v>0</v>
      </c>
      <c r="U38" s="958">
        <f>0</f>
        <v>0</v>
      </c>
      <c r="V38" s="958">
        <f>0</f>
        <v>0</v>
      </c>
      <c r="W38" s="643" t="s">
        <v>719</v>
      </c>
      <c r="X38" s="1458"/>
    </row>
    <row r="39" spans="1:24" s="740" customFormat="1" ht="13.5" thickBot="1">
      <c r="A39" s="1463" t="s">
        <v>782</v>
      </c>
      <c r="B39" s="1465" t="s">
        <v>783</v>
      </c>
      <c r="C39" s="644" t="s">
        <v>241</v>
      </c>
      <c r="D39" s="953">
        <f t="shared" si="0"/>
        <v>0</v>
      </c>
      <c r="E39" s="959">
        <f>0</f>
        <v>0</v>
      </c>
      <c r="F39" s="960">
        <f>0</f>
        <v>0</v>
      </c>
      <c r="G39" s="960">
        <f>0</f>
        <v>0</v>
      </c>
      <c r="H39" s="960">
        <f>0</f>
        <v>0</v>
      </c>
      <c r="I39" s="960">
        <f>0</f>
        <v>0</v>
      </c>
      <c r="J39" s="960">
        <f>0</f>
        <v>0</v>
      </c>
      <c r="K39" s="960">
        <f>0</f>
        <v>0</v>
      </c>
      <c r="L39" s="960">
        <f>0</f>
        <v>0</v>
      </c>
      <c r="M39" s="960">
        <f>0</f>
        <v>0</v>
      </c>
      <c r="N39" s="960">
        <f>0</f>
        <v>0</v>
      </c>
      <c r="O39" s="960">
        <f>0</f>
        <v>0</v>
      </c>
      <c r="P39" s="960">
        <f>0</f>
        <v>0</v>
      </c>
      <c r="Q39" s="960">
        <f>0</f>
        <v>0</v>
      </c>
      <c r="R39" s="960">
        <f>0</f>
        <v>0</v>
      </c>
      <c r="S39" s="960">
        <f>0</f>
        <v>0</v>
      </c>
      <c r="T39" s="960">
        <f>0</f>
        <v>0</v>
      </c>
      <c r="U39" s="960">
        <f>0</f>
        <v>0</v>
      </c>
      <c r="V39" s="960">
        <f>0</f>
        <v>0</v>
      </c>
      <c r="W39" s="644" t="s">
        <v>242</v>
      </c>
      <c r="X39" s="1461" t="s">
        <v>947</v>
      </c>
    </row>
    <row r="40" spans="1:24" s="740" customFormat="1" ht="13.5" thickBot="1">
      <c r="A40" s="1462"/>
      <c r="B40" s="1464"/>
      <c r="C40" s="644" t="s">
        <v>243</v>
      </c>
      <c r="D40" s="953">
        <f t="shared" si="0"/>
        <v>1</v>
      </c>
      <c r="E40" s="959">
        <f>0</f>
        <v>0</v>
      </c>
      <c r="F40" s="960">
        <f>0</f>
        <v>0</v>
      </c>
      <c r="G40" s="960">
        <f>0</f>
        <v>0</v>
      </c>
      <c r="H40" s="960">
        <f>0</f>
        <v>0</v>
      </c>
      <c r="I40" s="960">
        <v>1</v>
      </c>
      <c r="J40" s="960">
        <f>0</f>
        <v>0</v>
      </c>
      <c r="K40" s="960">
        <f>0</f>
        <v>0</v>
      </c>
      <c r="L40" s="960">
        <f>0</f>
        <v>0</v>
      </c>
      <c r="M40" s="960">
        <f>0</f>
        <v>0</v>
      </c>
      <c r="N40" s="960">
        <f>0</f>
        <v>0</v>
      </c>
      <c r="O40" s="960">
        <f>0</f>
        <v>0</v>
      </c>
      <c r="P40" s="960">
        <f>0</f>
        <v>0</v>
      </c>
      <c r="Q40" s="960">
        <f>0</f>
        <v>0</v>
      </c>
      <c r="R40" s="960">
        <f>0</f>
        <v>0</v>
      </c>
      <c r="S40" s="960">
        <f>0</f>
        <v>0</v>
      </c>
      <c r="T40" s="960">
        <f>0</f>
        <v>0</v>
      </c>
      <c r="U40" s="960">
        <f>0</f>
        <v>0</v>
      </c>
      <c r="V40" s="960">
        <f>0</f>
        <v>0</v>
      </c>
      <c r="W40" s="644" t="s">
        <v>719</v>
      </c>
      <c r="X40" s="1461"/>
    </row>
    <row r="41" spans="1:24" s="741" customFormat="1" ht="13.5" thickBot="1">
      <c r="A41" s="1477" t="s">
        <v>784</v>
      </c>
      <c r="B41" s="1478" t="s">
        <v>785</v>
      </c>
      <c r="C41" s="643" t="s">
        <v>241</v>
      </c>
      <c r="D41" s="956">
        <f t="shared" si="0"/>
        <v>0</v>
      </c>
      <c r="E41" s="957">
        <f>0</f>
        <v>0</v>
      </c>
      <c r="F41" s="958">
        <f>0</f>
        <v>0</v>
      </c>
      <c r="G41" s="958">
        <f>0</f>
        <v>0</v>
      </c>
      <c r="H41" s="958">
        <f>0</f>
        <v>0</v>
      </c>
      <c r="I41" s="958">
        <f>0</f>
        <v>0</v>
      </c>
      <c r="J41" s="958">
        <f>0</f>
        <v>0</v>
      </c>
      <c r="K41" s="958">
        <f>0</f>
        <v>0</v>
      </c>
      <c r="L41" s="958">
        <f>0</f>
        <v>0</v>
      </c>
      <c r="M41" s="958">
        <f>0</f>
        <v>0</v>
      </c>
      <c r="N41" s="958">
        <f>0</f>
        <v>0</v>
      </c>
      <c r="O41" s="958">
        <f>0</f>
        <v>0</v>
      </c>
      <c r="P41" s="958">
        <f>0</f>
        <v>0</v>
      </c>
      <c r="Q41" s="958">
        <f>0</f>
        <v>0</v>
      </c>
      <c r="R41" s="958">
        <f>0</f>
        <v>0</v>
      </c>
      <c r="S41" s="958">
        <f>0</f>
        <v>0</v>
      </c>
      <c r="T41" s="958">
        <f>0</f>
        <v>0</v>
      </c>
      <c r="U41" s="958">
        <f>0</f>
        <v>0</v>
      </c>
      <c r="V41" s="958">
        <f>0</f>
        <v>0</v>
      </c>
      <c r="W41" s="643" t="s">
        <v>242</v>
      </c>
      <c r="X41" s="1458" t="s">
        <v>948</v>
      </c>
    </row>
    <row r="42" spans="1:24" s="741" customFormat="1" ht="13.5" thickBot="1">
      <c r="A42" s="1468"/>
      <c r="B42" s="1469"/>
      <c r="C42" s="643" t="s">
        <v>243</v>
      </c>
      <c r="D42" s="956">
        <f t="shared" si="0"/>
        <v>9</v>
      </c>
      <c r="E42" s="957">
        <f>0</f>
        <v>0</v>
      </c>
      <c r="F42" s="958">
        <f>0</f>
        <v>0</v>
      </c>
      <c r="G42" s="958">
        <f>0</f>
        <v>0</v>
      </c>
      <c r="H42" s="958">
        <f>0</f>
        <v>0</v>
      </c>
      <c r="I42" s="958">
        <v>2</v>
      </c>
      <c r="J42" s="958">
        <v>3</v>
      </c>
      <c r="K42" s="958">
        <f>0</f>
        <v>0</v>
      </c>
      <c r="L42" s="958">
        <v>2</v>
      </c>
      <c r="M42" s="958">
        <v>2</v>
      </c>
      <c r="N42" s="958">
        <f>0</f>
        <v>0</v>
      </c>
      <c r="O42" s="958">
        <f>0</f>
        <v>0</v>
      </c>
      <c r="P42" s="958">
        <f>0</f>
        <v>0</v>
      </c>
      <c r="Q42" s="958">
        <f>0</f>
        <v>0</v>
      </c>
      <c r="R42" s="958">
        <f>0</f>
        <v>0</v>
      </c>
      <c r="S42" s="958">
        <f>0</f>
        <v>0</v>
      </c>
      <c r="T42" s="958">
        <f>0</f>
        <v>0</v>
      </c>
      <c r="U42" s="958">
        <f>0</f>
        <v>0</v>
      </c>
      <c r="V42" s="958">
        <f>0</f>
        <v>0</v>
      </c>
      <c r="W42" s="643" t="s">
        <v>719</v>
      </c>
      <c r="X42" s="1458"/>
    </row>
    <row r="43" spans="1:24" s="740" customFormat="1" ht="13.5" thickBot="1">
      <c r="A43" s="1459" t="s">
        <v>786</v>
      </c>
      <c r="B43" s="1460" t="s">
        <v>787</v>
      </c>
      <c r="C43" s="644" t="s">
        <v>241</v>
      </c>
      <c r="D43" s="953">
        <f t="shared" si="0"/>
        <v>6</v>
      </c>
      <c r="E43" s="959">
        <v>2</v>
      </c>
      <c r="F43" s="960">
        <v>2</v>
      </c>
      <c r="G43" s="960">
        <v>1</v>
      </c>
      <c r="H43" s="960">
        <f>0</f>
        <v>0</v>
      </c>
      <c r="I43" s="960">
        <v>1</v>
      </c>
      <c r="J43" s="960">
        <f>0</f>
        <v>0</v>
      </c>
      <c r="K43" s="960">
        <f>0</f>
        <v>0</v>
      </c>
      <c r="L43" s="960">
        <f>0</f>
        <v>0</v>
      </c>
      <c r="M43" s="960">
        <f>0</f>
        <v>0</v>
      </c>
      <c r="N43" s="960">
        <f>0</f>
        <v>0</v>
      </c>
      <c r="O43" s="960">
        <f>0</f>
        <v>0</v>
      </c>
      <c r="P43" s="960">
        <f>0</f>
        <v>0</v>
      </c>
      <c r="Q43" s="960">
        <f>0</f>
        <v>0</v>
      </c>
      <c r="R43" s="960">
        <f>0</f>
        <v>0</v>
      </c>
      <c r="S43" s="960">
        <f>0</f>
        <v>0</v>
      </c>
      <c r="T43" s="960">
        <f>0</f>
        <v>0</v>
      </c>
      <c r="U43" s="960">
        <f>0</f>
        <v>0</v>
      </c>
      <c r="V43" s="960">
        <f>0</f>
        <v>0</v>
      </c>
      <c r="W43" s="644" t="s">
        <v>242</v>
      </c>
      <c r="X43" s="1461" t="s">
        <v>949</v>
      </c>
    </row>
    <row r="44" spans="1:24" s="740" customFormat="1" ht="13.5" thickBot="1">
      <c r="A44" s="1459"/>
      <c r="B44" s="1460"/>
      <c r="C44" s="644" t="s">
        <v>243</v>
      </c>
      <c r="D44" s="953">
        <f t="shared" si="0"/>
        <v>0</v>
      </c>
      <c r="E44" s="959">
        <f>0</f>
        <v>0</v>
      </c>
      <c r="F44" s="960">
        <f>0</f>
        <v>0</v>
      </c>
      <c r="G44" s="960">
        <f>0</f>
        <v>0</v>
      </c>
      <c r="H44" s="960">
        <f>0</f>
        <v>0</v>
      </c>
      <c r="I44" s="960">
        <f>0</f>
        <v>0</v>
      </c>
      <c r="J44" s="960">
        <f>0</f>
        <v>0</v>
      </c>
      <c r="K44" s="960">
        <f>0</f>
        <v>0</v>
      </c>
      <c r="L44" s="960">
        <f>0</f>
        <v>0</v>
      </c>
      <c r="M44" s="960">
        <f>0</f>
        <v>0</v>
      </c>
      <c r="N44" s="960">
        <f>0</f>
        <v>0</v>
      </c>
      <c r="O44" s="960">
        <f>0</f>
        <v>0</v>
      </c>
      <c r="P44" s="960">
        <f>0</f>
        <v>0</v>
      </c>
      <c r="Q44" s="960">
        <f>0</f>
        <v>0</v>
      </c>
      <c r="R44" s="960">
        <f>0</f>
        <v>0</v>
      </c>
      <c r="S44" s="960">
        <f>0</f>
        <v>0</v>
      </c>
      <c r="T44" s="960">
        <f>0</f>
        <v>0</v>
      </c>
      <c r="U44" s="960">
        <f>0</f>
        <v>0</v>
      </c>
      <c r="V44" s="960">
        <f>0</f>
        <v>0</v>
      </c>
      <c r="W44" s="644"/>
      <c r="X44" s="1461"/>
    </row>
    <row r="45" spans="1:24" s="741" customFormat="1" ht="13.5" thickBot="1">
      <c r="A45" s="1456" t="s">
        <v>788</v>
      </c>
      <c r="B45" s="1457" t="s">
        <v>789</v>
      </c>
      <c r="C45" s="643" t="s">
        <v>241</v>
      </c>
      <c r="D45" s="956">
        <f t="shared" si="0"/>
        <v>0</v>
      </c>
      <c r="E45" s="957">
        <f>0</f>
        <v>0</v>
      </c>
      <c r="F45" s="958">
        <f>0</f>
        <v>0</v>
      </c>
      <c r="G45" s="958">
        <f>0</f>
        <v>0</v>
      </c>
      <c r="H45" s="958">
        <f>0</f>
        <v>0</v>
      </c>
      <c r="I45" s="958">
        <f>0</f>
        <v>0</v>
      </c>
      <c r="J45" s="958">
        <f>0</f>
        <v>0</v>
      </c>
      <c r="K45" s="958">
        <f>0</f>
        <v>0</v>
      </c>
      <c r="L45" s="958">
        <f>0</f>
        <v>0</v>
      </c>
      <c r="M45" s="958">
        <f>0</f>
        <v>0</v>
      </c>
      <c r="N45" s="958">
        <f>0</f>
        <v>0</v>
      </c>
      <c r="O45" s="958">
        <f>0</f>
        <v>0</v>
      </c>
      <c r="P45" s="958">
        <f>0</f>
        <v>0</v>
      </c>
      <c r="Q45" s="958">
        <f>0</f>
        <v>0</v>
      </c>
      <c r="R45" s="958">
        <f>0</f>
        <v>0</v>
      </c>
      <c r="S45" s="958">
        <f>0</f>
        <v>0</v>
      </c>
      <c r="T45" s="958">
        <f>0</f>
        <v>0</v>
      </c>
      <c r="U45" s="958">
        <f>0</f>
        <v>0</v>
      </c>
      <c r="V45" s="958">
        <f>0</f>
        <v>0</v>
      </c>
      <c r="W45" s="643" t="s">
        <v>242</v>
      </c>
      <c r="X45" s="1458" t="s">
        <v>950</v>
      </c>
    </row>
    <row r="46" spans="1:24" s="741" customFormat="1" ht="13.5" thickBot="1">
      <c r="A46" s="1456"/>
      <c r="B46" s="1457"/>
      <c r="C46" s="643" t="s">
        <v>243</v>
      </c>
      <c r="D46" s="956">
        <f t="shared" si="0"/>
        <v>1</v>
      </c>
      <c r="E46" s="957">
        <f>0</f>
        <v>0</v>
      </c>
      <c r="F46" s="958">
        <f>0</f>
        <v>0</v>
      </c>
      <c r="G46" s="958">
        <f>0</f>
        <v>0</v>
      </c>
      <c r="H46" s="958">
        <v>1</v>
      </c>
      <c r="I46" s="958">
        <f>0</f>
        <v>0</v>
      </c>
      <c r="J46" s="958">
        <f>0</f>
        <v>0</v>
      </c>
      <c r="K46" s="958">
        <f>0</f>
        <v>0</v>
      </c>
      <c r="L46" s="958">
        <f>0</f>
        <v>0</v>
      </c>
      <c r="M46" s="958">
        <f>0</f>
        <v>0</v>
      </c>
      <c r="N46" s="958">
        <f>0</f>
        <v>0</v>
      </c>
      <c r="O46" s="958">
        <f>0</f>
        <v>0</v>
      </c>
      <c r="P46" s="958">
        <f>0</f>
        <v>0</v>
      </c>
      <c r="Q46" s="958">
        <f>0</f>
        <v>0</v>
      </c>
      <c r="R46" s="958">
        <f>0</f>
        <v>0</v>
      </c>
      <c r="S46" s="958">
        <f>0</f>
        <v>0</v>
      </c>
      <c r="T46" s="958">
        <f>0</f>
        <v>0</v>
      </c>
      <c r="U46" s="958">
        <f>0</f>
        <v>0</v>
      </c>
      <c r="V46" s="958">
        <f>0</f>
        <v>0</v>
      </c>
      <c r="W46" s="643" t="s">
        <v>719</v>
      </c>
      <c r="X46" s="1458"/>
    </row>
    <row r="47" spans="1:24" s="740" customFormat="1" ht="20.25" customHeight="1" thickBot="1">
      <c r="A47" s="1459" t="s">
        <v>790</v>
      </c>
      <c r="B47" s="1460" t="s">
        <v>791</v>
      </c>
      <c r="C47" s="644" t="s">
        <v>241</v>
      </c>
      <c r="D47" s="953">
        <f t="shared" si="0"/>
        <v>13</v>
      </c>
      <c r="E47" s="959">
        <v>1</v>
      </c>
      <c r="F47" s="960">
        <v>1</v>
      </c>
      <c r="G47" s="960">
        <f>0</f>
        <v>0</v>
      </c>
      <c r="H47" s="960">
        <v>3</v>
      </c>
      <c r="I47" s="960">
        <f>0</f>
        <v>0</v>
      </c>
      <c r="J47" s="960">
        <f>0</f>
        <v>0</v>
      </c>
      <c r="K47" s="960">
        <v>1</v>
      </c>
      <c r="L47" s="960">
        <f>0</f>
        <v>0</v>
      </c>
      <c r="M47" s="960">
        <v>2</v>
      </c>
      <c r="N47" s="960">
        <v>1</v>
      </c>
      <c r="O47" s="960">
        <f>0</f>
        <v>0</v>
      </c>
      <c r="P47" s="960">
        <v>2</v>
      </c>
      <c r="Q47" s="960">
        <v>2</v>
      </c>
      <c r="R47" s="960">
        <f>0</f>
        <v>0</v>
      </c>
      <c r="S47" s="960">
        <f>0</f>
        <v>0</v>
      </c>
      <c r="T47" s="960">
        <f>0</f>
        <v>0</v>
      </c>
      <c r="U47" s="960">
        <f>0</f>
        <v>0</v>
      </c>
      <c r="V47" s="960">
        <f>0</f>
        <v>0</v>
      </c>
      <c r="W47" s="644" t="s">
        <v>242</v>
      </c>
      <c r="X47" s="1461" t="s">
        <v>951</v>
      </c>
    </row>
    <row r="48" spans="1:24" s="740" customFormat="1" ht="20.25" customHeight="1" thickBot="1">
      <c r="A48" s="1459"/>
      <c r="B48" s="1460"/>
      <c r="C48" s="644" t="s">
        <v>243</v>
      </c>
      <c r="D48" s="953">
        <f t="shared" si="0"/>
        <v>9</v>
      </c>
      <c r="E48" s="959">
        <f>0</f>
        <v>0</v>
      </c>
      <c r="F48" s="960">
        <f>0</f>
        <v>0</v>
      </c>
      <c r="G48" s="960">
        <v>1</v>
      </c>
      <c r="H48" s="960">
        <v>2</v>
      </c>
      <c r="I48" s="960">
        <v>1</v>
      </c>
      <c r="J48" s="960">
        <f>0</f>
        <v>0</v>
      </c>
      <c r="K48" s="960">
        <v>2</v>
      </c>
      <c r="L48" s="960">
        <v>1</v>
      </c>
      <c r="M48" s="960">
        <f>0</f>
        <v>0</v>
      </c>
      <c r="N48" s="960">
        <f>0</f>
        <v>0</v>
      </c>
      <c r="O48" s="960">
        <v>1</v>
      </c>
      <c r="P48" s="960">
        <v>1</v>
      </c>
      <c r="Q48" s="960">
        <f>0</f>
        <v>0</v>
      </c>
      <c r="R48" s="960">
        <f>0</f>
        <v>0</v>
      </c>
      <c r="S48" s="960">
        <f>0</f>
        <v>0</v>
      </c>
      <c r="T48" s="960">
        <f>0</f>
        <v>0</v>
      </c>
      <c r="U48" s="960">
        <f>0</f>
        <v>0</v>
      </c>
      <c r="V48" s="960">
        <f>0</f>
        <v>0</v>
      </c>
      <c r="W48" s="644" t="s">
        <v>719</v>
      </c>
      <c r="X48" s="1461"/>
    </row>
    <row r="49" spans="1:24" s="741" customFormat="1" ht="13.5" thickBot="1">
      <c r="A49" s="1456" t="s">
        <v>792</v>
      </c>
      <c r="B49" s="1457" t="s">
        <v>793</v>
      </c>
      <c r="C49" s="643" t="s">
        <v>241</v>
      </c>
      <c r="D49" s="956">
        <f t="shared" si="0"/>
        <v>4</v>
      </c>
      <c r="E49" s="957">
        <f>0</f>
        <v>0</v>
      </c>
      <c r="F49" s="958">
        <f>0</f>
        <v>0</v>
      </c>
      <c r="G49" s="958">
        <v>1</v>
      </c>
      <c r="H49" s="958">
        <v>2</v>
      </c>
      <c r="I49" s="958">
        <f>0</f>
        <v>0</v>
      </c>
      <c r="J49" s="958">
        <f>0</f>
        <v>0</v>
      </c>
      <c r="K49" s="958">
        <f>0</f>
        <v>0</v>
      </c>
      <c r="L49" s="958">
        <f>0</f>
        <v>0</v>
      </c>
      <c r="M49" s="958">
        <f>0</f>
        <v>0</v>
      </c>
      <c r="N49" s="958">
        <f>0</f>
        <v>0</v>
      </c>
      <c r="O49" s="958">
        <v>1</v>
      </c>
      <c r="P49" s="958">
        <f>0</f>
        <v>0</v>
      </c>
      <c r="Q49" s="958">
        <f>0</f>
        <v>0</v>
      </c>
      <c r="R49" s="958">
        <f>0</f>
        <v>0</v>
      </c>
      <c r="S49" s="958">
        <f>0</f>
        <v>0</v>
      </c>
      <c r="T49" s="958">
        <f>0</f>
        <v>0</v>
      </c>
      <c r="U49" s="958">
        <f>0</f>
        <v>0</v>
      </c>
      <c r="V49" s="958">
        <f>0</f>
        <v>0</v>
      </c>
      <c r="W49" s="643" t="s">
        <v>242</v>
      </c>
      <c r="X49" s="1458" t="s">
        <v>974</v>
      </c>
    </row>
    <row r="50" spans="1:24" s="741" customFormat="1" ht="12.75">
      <c r="A50" s="1471"/>
      <c r="B50" s="1472"/>
      <c r="C50" s="645" t="s">
        <v>243</v>
      </c>
      <c r="D50" s="961">
        <f t="shared" si="0"/>
        <v>1</v>
      </c>
      <c r="E50" s="962">
        <f>0</f>
        <v>0</v>
      </c>
      <c r="F50" s="963">
        <f>0</f>
        <v>0</v>
      </c>
      <c r="G50" s="963">
        <f>0</f>
        <v>0</v>
      </c>
      <c r="H50" s="963">
        <f>0</f>
        <v>0</v>
      </c>
      <c r="I50" s="963">
        <f>0</f>
        <v>0</v>
      </c>
      <c r="J50" s="963">
        <v>1</v>
      </c>
      <c r="K50" s="963">
        <f>0</f>
        <v>0</v>
      </c>
      <c r="L50" s="963">
        <f>0</f>
        <v>0</v>
      </c>
      <c r="M50" s="963">
        <f>0</f>
        <v>0</v>
      </c>
      <c r="N50" s="963">
        <f>0</f>
        <v>0</v>
      </c>
      <c r="O50" s="963">
        <f>0</f>
        <v>0</v>
      </c>
      <c r="P50" s="963">
        <f>0</f>
        <v>0</v>
      </c>
      <c r="Q50" s="963">
        <f>0</f>
        <v>0</v>
      </c>
      <c r="R50" s="963">
        <f>0</f>
        <v>0</v>
      </c>
      <c r="S50" s="963">
        <f>0</f>
        <v>0</v>
      </c>
      <c r="T50" s="963">
        <f>0</f>
        <v>0</v>
      </c>
      <c r="U50" s="963">
        <f>0</f>
        <v>0</v>
      </c>
      <c r="V50" s="963">
        <f>0</f>
        <v>0</v>
      </c>
      <c r="W50" s="645" t="s">
        <v>719</v>
      </c>
      <c r="X50" s="1473"/>
    </row>
    <row r="51" spans="1:24" s="740" customFormat="1" ht="13.5" thickBot="1">
      <c r="A51" s="1474" t="s">
        <v>1271</v>
      </c>
      <c r="B51" s="1475" t="s">
        <v>1272</v>
      </c>
      <c r="C51" s="753" t="s">
        <v>241</v>
      </c>
      <c r="D51" s="950">
        <f t="shared" si="0"/>
        <v>7</v>
      </c>
      <c r="E51" s="964">
        <f>0</f>
        <v>0</v>
      </c>
      <c r="F51" s="965">
        <v>1</v>
      </c>
      <c r="G51" s="965">
        <f>0</f>
        <v>0</v>
      </c>
      <c r="H51" s="965">
        <v>1</v>
      </c>
      <c r="I51" s="965">
        <v>1</v>
      </c>
      <c r="J51" s="965">
        <v>1</v>
      </c>
      <c r="K51" s="965">
        <f>0</f>
        <v>0</v>
      </c>
      <c r="L51" s="965">
        <v>1</v>
      </c>
      <c r="M51" s="965">
        <v>1</v>
      </c>
      <c r="N51" s="965">
        <f>0</f>
        <v>0</v>
      </c>
      <c r="O51" s="965">
        <f>0</f>
        <v>0</v>
      </c>
      <c r="P51" s="965">
        <f>0</f>
        <v>0</v>
      </c>
      <c r="Q51" s="965">
        <v>1</v>
      </c>
      <c r="R51" s="965">
        <f>0</f>
        <v>0</v>
      </c>
      <c r="S51" s="965">
        <f>0</f>
        <v>0</v>
      </c>
      <c r="T51" s="965">
        <f>0</f>
        <v>0</v>
      </c>
      <c r="U51" s="965">
        <f>0</f>
        <v>0</v>
      </c>
      <c r="V51" s="965">
        <f>0</f>
        <v>0</v>
      </c>
      <c r="W51" s="753" t="s">
        <v>242</v>
      </c>
      <c r="X51" s="1476" t="s">
        <v>1265</v>
      </c>
    </row>
    <row r="52" spans="1:24" s="740" customFormat="1" ht="13.5" thickBot="1">
      <c r="A52" s="1459"/>
      <c r="B52" s="1460"/>
      <c r="C52" s="644" t="s">
        <v>243</v>
      </c>
      <c r="D52" s="953">
        <f t="shared" si="0"/>
        <v>1</v>
      </c>
      <c r="E52" s="959">
        <f>0</f>
        <v>0</v>
      </c>
      <c r="F52" s="960">
        <f>0</f>
        <v>0</v>
      </c>
      <c r="G52" s="960">
        <f>0</f>
        <v>0</v>
      </c>
      <c r="H52" s="960">
        <f>0</f>
        <v>0</v>
      </c>
      <c r="I52" s="960">
        <v>1</v>
      </c>
      <c r="J52" s="960">
        <f>0</f>
        <v>0</v>
      </c>
      <c r="K52" s="960">
        <f>0</f>
        <v>0</v>
      </c>
      <c r="L52" s="960">
        <f>0</f>
        <v>0</v>
      </c>
      <c r="M52" s="960">
        <f>0</f>
        <v>0</v>
      </c>
      <c r="N52" s="960">
        <f>0</f>
        <v>0</v>
      </c>
      <c r="O52" s="960">
        <f>0</f>
        <v>0</v>
      </c>
      <c r="P52" s="960">
        <f>0</f>
        <v>0</v>
      </c>
      <c r="Q52" s="960">
        <f>0</f>
        <v>0</v>
      </c>
      <c r="R52" s="960">
        <f>0</f>
        <v>0</v>
      </c>
      <c r="S52" s="960">
        <f>0</f>
        <v>0</v>
      </c>
      <c r="T52" s="960">
        <f>0</f>
        <v>0</v>
      </c>
      <c r="U52" s="960">
        <f>0</f>
        <v>0</v>
      </c>
      <c r="V52" s="960">
        <f>0</f>
        <v>0</v>
      </c>
      <c r="W52" s="644" t="s">
        <v>719</v>
      </c>
      <c r="X52" s="1461"/>
    </row>
    <row r="53" spans="1:24" s="741" customFormat="1" ht="13.5" thickBot="1">
      <c r="A53" s="1456" t="s">
        <v>794</v>
      </c>
      <c r="B53" s="1457" t="s">
        <v>795</v>
      </c>
      <c r="C53" s="643" t="s">
        <v>241</v>
      </c>
      <c r="D53" s="956">
        <f t="shared" si="0"/>
        <v>17</v>
      </c>
      <c r="E53" s="957">
        <f>0</f>
        <v>0</v>
      </c>
      <c r="F53" s="958">
        <f>0</f>
        <v>0</v>
      </c>
      <c r="G53" s="958">
        <v>2</v>
      </c>
      <c r="H53" s="958">
        <f>0</f>
        <v>0</v>
      </c>
      <c r="I53" s="958">
        <v>1</v>
      </c>
      <c r="J53" s="958">
        <v>1</v>
      </c>
      <c r="K53" s="958">
        <f>0</f>
        <v>0</v>
      </c>
      <c r="L53" s="958">
        <v>1</v>
      </c>
      <c r="M53" s="958">
        <v>1</v>
      </c>
      <c r="N53" s="958">
        <f>0</f>
        <v>0</v>
      </c>
      <c r="O53" s="958">
        <f>0</f>
        <v>0</v>
      </c>
      <c r="P53" s="958">
        <v>3</v>
      </c>
      <c r="Q53" s="958">
        <v>5</v>
      </c>
      <c r="R53" s="958">
        <v>2</v>
      </c>
      <c r="S53" s="958">
        <f>0</f>
        <v>0</v>
      </c>
      <c r="T53" s="958">
        <v>1</v>
      </c>
      <c r="U53" s="958">
        <f>0</f>
        <v>0</v>
      </c>
      <c r="V53" s="958">
        <f>0</f>
        <v>0</v>
      </c>
      <c r="W53" s="643" t="s">
        <v>242</v>
      </c>
      <c r="X53" s="1458" t="s">
        <v>952</v>
      </c>
    </row>
    <row r="54" spans="1:24" s="741" customFormat="1" ht="13.5" thickBot="1">
      <c r="A54" s="1456"/>
      <c r="B54" s="1457"/>
      <c r="C54" s="643" t="s">
        <v>243</v>
      </c>
      <c r="D54" s="956">
        <f t="shared" si="0"/>
        <v>4</v>
      </c>
      <c r="E54" s="957">
        <f>0</f>
        <v>0</v>
      </c>
      <c r="F54" s="958">
        <f>0</f>
        <v>0</v>
      </c>
      <c r="G54" s="958">
        <f>0</f>
        <v>0</v>
      </c>
      <c r="H54" s="958">
        <v>1</v>
      </c>
      <c r="I54" s="958">
        <v>1</v>
      </c>
      <c r="J54" s="958">
        <f>0</f>
        <v>0</v>
      </c>
      <c r="K54" s="958">
        <f>0</f>
        <v>0</v>
      </c>
      <c r="L54" s="958">
        <f>0</f>
        <v>0</v>
      </c>
      <c r="M54" s="958">
        <f>0</f>
        <v>0</v>
      </c>
      <c r="N54" s="958">
        <f>0</f>
        <v>0</v>
      </c>
      <c r="O54" s="958">
        <f>0</f>
        <v>0</v>
      </c>
      <c r="P54" s="958">
        <f>0</f>
        <v>0</v>
      </c>
      <c r="Q54" s="958">
        <f>0</f>
        <v>0</v>
      </c>
      <c r="R54" s="958">
        <f>0</f>
        <v>0</v>
      </c>
      <c r="S54" s="958">
        <f>0</f>
        <v>0</v>
      </c>
      <c r="T54" s="958">
        <f>0</f>
        <v>0</v>
      </c>
      <c r="U54" s="958">
        <f>0</f>
        <v>0</v>
      </c>
      <c r="V54" s="958">
        <v>2</v>
      </c>
      <c r="W54" s="643" t="s">
        <v>719</v>
      </c>
      <c r="X54" s="1458"/>
    </row>
    <row r="55" spans="1:24" s="740" customFormat="1" ht="24" customHeight="1" thickBot="1">
      <c r="A55" s="1459" t="s">
        <v>796</v>
      </c>
      <c r="B55" s="1460" t="s">
        <v>797</v>
      </c>
      <c r="C55" s="644" t="s">
        <v>241</v>
      </c>
      <c r="D55" s="953">
        <f t="shared" si="0"/>
        <v>33</v>
      </c>
      <c r="E55" s="959">
        <v>1</v>
      </c>
      <c r="F55" s="960">
        <v>2</v>
      </c>
      <c r="G55" s="960">
        <v>2</v>
      </c>
      <c r="H55" s="960">
        <v>5</v>
      </c>
      <c r="I55" s="960">
        <v>1</v>
      </c>
      <c r="J55" s="960">
        <v>4</v>
      </c>
      <c r="K55" s="960">
        <v>4</v>
      </c>
      <c r="L55" s="960">
        <v>2</v>
      </c>
      <c r="M55" s="960">
        <v>4</v>
      </c>
      <c r="N55" s="960">
        <f>0</f>
        <v>0</v>
      </c>
      <c r="O55" s="960">
        <v>2</v>
      </c>
      <c r="P55" s="960">
        <v>2</v>
      </c>
      <c r="Q55" s="960">
        <v>1</v>
      </c>
      <c r="R55" s="960">
        <v>1</v>
      </c>
      <c r="S55" s="960">
        <f>0</f>
        <v>0</v>
      </c>
      <c r="T55" s="960">
        <f>0</f>
        <v>0</v>
      </c>
      <c r="U55" s="960">
        <v>2</v>
      </c>
      <c r="V55" s="960">
        <f>0</f>
        <v>0</v>
      </c>
      <c r="W55" s="644" t="s">
        <v>242</v>
      </c>
      <c r="X55" s="1461" t="s">
        <v>953</v>
      </c>
    </row>
    <row r="56" spans="1:24" s="740" customFormat="1" ht="24" customHeight="1" thickBot="1">
      <c r="A56" s="1459"/>
      <c r="B56" s="1460"/>
      <c r="C56" s="644" t="s">
        <v>243</v>
      </c>
      <c r="D56" s="953">
        <f t="shared" si="0"/>
        <v>19</v>
      </c>
      <c r="E56" s="959">
        <f>0</f>
        <v>0</v>
      </c>
      <c r="F56" s="960">
        <v>1</v>
      </c>
      <c r="G56" s="960">
        <v>2</v>
      </c>
      <c r="H56" s="960">
        <v>3</v>
      </c>
      <c r="I56" s="960">
        <v>1</v>
      </c>
      <c r="J56" s="960">
        <v>1</v>
      </c>
      <c r="K56" s="960">
        <v>1</v>
      </c>
      <c r="L56" s="960">
        <v>2</v>
      </c>
      <c r="M56" s="960">
        <v>1</v>
      </c>
      <c r="N56" s="960">
        <v>2</v>
      </c>
      <c r="O56" s="960">
        <f>0</f>
        <v>0</v>
      </c>
      <c r="P56" s="960">
        <v>2</v>
      </c>
      <c r="Q56" s="960">
        <v>2</v>
      </c>
      <c r="R56" s="960">
        <f>0</f>
        <v>0</v>
      </c>
      <c r="S56" s="960">
        <v>1</v>
      </c>
      <c r="T56" s="960">
        <f>0</f>
        <v>0</v>
      </c>
      <c r="U56" s="960">
        <f>0</f>
        <v>0</v>
      </c>
      <c r="V56" s="960">
        <f>0</f>
        <v>0</v>
      </c>
      <c r="W56" s="644" t="s">
        <v>719</v>
      </c>
      <c r="X56" s="1461"/>
    </row>
    <row r="57" spans="1:24" s="741" customFormat="1" ht="13.5" thickBot="1">
      <c r="A57" s="1456" t="s">
        <v>798</v>
      </c>
      <c r="B57" s="1457" t="s">
        <v>799</v>
      </c>
      <c r="C57" s="643" t="s">
        <v>241</v>
      </c>
      <c r="D57" s="956">
        <f t="shared" si="0"/>
        <v>1</v>
      </c>
      <c r="E57" s="957">
        <f>0</f>
        <v>0</v>
      </c>
      <c r="F57" s="958">
        <f>0</f>
        <v>0</v>
      </c>
      <c r="G57" s="958">
        <f>0</f>
        <v>0</v>
      </c>
      <c r="H57" s="958">
        <f>0</f>
        <v>0</v>
      </c>
      <c r="I57" s="958">
        <f>0</f>
        <v>0</v>
      </c>
      <c r="J57" s="958">
        <f>0</f>
        <v>0</v>
      </c>
      <c r="K57" s="958">
        <v>1</v>
      </c>
      <c r="L57" s="958">
        <f>0</f>
        <v>0</v>
      </c>
      <c r="M57" s="958">
        <f>0</f>
        <v>0</v>
      </c>
      <c r="N57" s="958">
        <f>0</f>
        <v>0</v>
      </c>
      <c r="O57" s="958">
        <f>0</f>
        <v>0</v>
      </c>
      <c r="P57" s="958">
        <f>0</f>
        <v>0</v>
      </c>
      <c r="Q57" s="958">
        <f>0</f>
        <v>0</v>
      </c>
      <c r="R57" s="958">
        <f>0</f>
        <v>0</v>
      </c>
      <c r="S57" s="958">
        <f>0</f>
        <v>0</v>
      </c>
      <c r="T57" s="958">
        <f>0</f>
        <v>0</v>
      </c>
      <c r="U57" s="958">
        <f>0</f>
        <v>0</v>
      </c>
      <c r="V57" s="958">
        <f>0</f>
        <v>0</v>
      </c>
      <c r="W57" s="643" t="s">
        <v>242</v>
      </c>
      <c r="X57" s="1458" t="s">
        <v>954</v>
      </c>
    </row>
    <row r="58" spans="1:24" s="741" customFormat="1" ht="13.5" thickBot="1">
      <c r="A58" s="1456"/>
      <c r="B58" s="1457"/>
      <c r="C58" s="643" t="s">
        <v>243</v>
      </c>
      <c r="D58" s="956">
        <f t="shared" si="0"/>
        <v>1</v>
      </c>
      <c r="E58" s="957">
        <f>0</f>
        <v>0</v>
      </c>
      <c r="F58" s="958">
        <f>0</f>
        <v>0</v>
      </c>
      <c r="G58" s="958">
        <f>0</f>
        <v>0</v>
      </c>
      <c r="H58" s="958">
        <f>0</f>
        <v>0</v>
      </c>
      <c r="I58" s="958">
        <f>0</f>
        <v>0</v>
      </c>
      <c r="J58" s="958">
        <f>0</f>
        <v>0</v>
      </c>
      <c r="K58" s="958">
        <v>1</v>
      </c>
      <c r="L58" s="958">
        <f>0</f>
        <v>0</v>
      </c>
      <c r="M58" s="958">
        <f>0</f>
        <v>0</v>
      </c>
      <c r="N58" s="958">
        <f>0</f>
        <v>0</v>
      </c>
      <c r="O58" s="958">
        <f>0</f>
        <v>0</v>
      </c>
      <c r="P58" s="958">
        <f>0</f>
        <v>0</v>
      </c>
      <c r="Q58" s="958">
        <f>0</f>
        <v>0</v>
      </c>
      <c r="R58" s="958">
        <f>0</f>
        <v>0</v>
      </c>
      <c r="S58" s="958">
        <f>0</f>
        <v>0</v>
      </c>
      <c r="T58" s="958">
        <f>0</f>
        <v>0</v>
      </c>
      <c r="U58" s="958">
        <f>0</f>
        <v>0</v>
      </c>
      <c r="V58" s="958">
        <f>0</f>
        <v>0</v>
      </c>
      <c r="W58" s="643" t="s">
        <v>719</v>
      </c>
      <c r="X58" s="1458"/>
    </row>
    <row r="59" spans="1:24" s="740" customFormat="1" ht="13.5" thickBot="1">
      <c r="A59" s="1459" t="s">
        <v>801</v>
      </c>
      <c r="B59" s="1460" t="s">
        <v>802</v>
      </c>
      <c r="C59" s="644" t="s">
        <v>241</v>
      </c>
      <c r="D59" s="953">
        <f t="shared" si="0"/>
        <v>67</v>
      </c>
      <c r="E59" s="959">
        <v>7</v>
      </c>
      <c r="F59" s="960">
        <v>6</v>
      </c>
      <c r="G59" s="960">
        <v>2</v>
      </c>
      <c r="H59" s="960">
        <v>9</v>
      </c>
      <c r="I59" s="960">
        <v>13</v>
      </c>
      <c r="J59" s="960">
        <v>8</v>
      </c>
      <c r="K59" s="960">
        <v>9</v>
      </c>
      <c r="L59" s="960">
        <v>9</v>
      </c>
      <c r="M59" s="960">
        <v>3</v>
      </c>
      <c r="N59" s="960">
        <v>1</v>
      </c>
      <c r="O59" s="960">
        <f>0</f>
        <v>0</v>
      </c>
      <c r="P59" s="960">
        <f>0</f>
        <v>0</v>
      </c>
      <c r="Q59" s="960">
        <f>0</f>
        <v>0</v>
      </c>
      <c r="R59" s="960">
        <f>0</f>
        <v>0</v>
      </c>
      <c r="S59" s="960">
        <f>0</f>
        <v>0</v>
      </c>
      <c r="T59" s="960">
        <f>0</f>
        <v>0</v>
      </c>
      <c r="U59" s="960">
        <f>0</f>
        <v>0</v>
      </c>
      <c r="V59" s="960">
        <f>0</f>
        <v>0</v>
      </c>
      <c r="W59" s="644" t="s">
        <v>242</v>
      </c>
      <c r="X59" s="1461" t="s">
        <v>955</v>
      </c>
    </row>
    <row r="60" spans="1:24" s="740" customFormat="1" ht="13.5" thickBot="1">
      <c r="A60" s="1459"/>
      <c r="B60" s="1460"/>
      <c r="C60" s="644" t="s">
        <v>243</v>
      </c>
      <c r="D60" s="953">
        <f t="shared" si="0"/>
        <v>29</v>
      </c>
      <c r="E60" s="959">
        <v>4</v>
      </c>
      <c r="F60" s="960">
        <v>5</v>
      </c>
      <c r="G60" s="960">
        <v>3</v>
      </c>
      <c r="H60" s="960">
        <v>4</v>
      </c>
      <c r="I60" s="960">
        <v>3</v>
      </c>
      <c r="J60" s="960">
        <v>4</v>
      </c>
      <c r="K60" s="960">
        <v>3</v>
      </c>
      <c r="L60" s="960">
        <v>2</v>
      </c>
      <c r="M60" s="960">
        <f>0</f>
        <v>0</v>
      </c>
      <c r="N60" s="960">
        <v>1</v>
      </c>
      <c r="O60" s="960">
        <f>0</f>
        <v>0</v>
      </c>
      <c r="P60" s="960">
        <f>0</f>
        <v>0</v>
      </c>
      <c r="Q60" s="960">
        <f>0</f>
        <v>0</v>
      </c>
      <c r="R60" s="960">
        <f>0</f>
        <v>0</v>
      </c>
      <c r="S60" s="960">
        <f>0</f>
        <v>0</v>
      </c>
      <c r="T60" s="960">
        <f>0</f>
        <v>0</v>
      </c>
      <c r="U60" s="960">
        <f>0</f>
        <v>0</v>
      </c>
      <c r="V60" s="960">
        <f>0</f>
        <v>0</v>
      </c>
      <c r="W60" s="644" t="s">
        <v>719</v>
      </c>
      <c r="X60" s="1461"/>
    </row>
    <row r="61" spans="1:24" s="741" customFormat="1" ht="13.5" thickBot="1">
      <c r="A61" s="1456" t="s">
        <v>1273</v>
      </c>
      <c r="B61" s="1457" t="s">
        <v>803</v>
      </c>
      <c r="C61" s="643" t="s">
        <v>241</v>
      </c>
      <c r="D61" s="956">
        <f t="shared" si="0"/>
        <v>3</v>
      </c>
      <c r="E61" s="957">
        <f>0</f>
        <v>0</v>
      </c>
      <c r="F61" s="958">
        <f>0</f>
        <v>0</v>
      </c>
      <c r="G61" s="958">
        <f>0</f>
        <v>0</v>
      </c>
      <c r="H61" s="958">
        <f>0</f>
        <v>0</v>
      </c>
      <c r="I61" s="958">
        <f>0</f>
        <v>0</v>
      </c>
      <c r="J61" s="958">
        <f>0</f>
        <v>0</v>
      </c>
      <c r="K61" s="958">
        <f>0</f>
        <v>0</v>
      </c>
      <c r="L61" s="958">
        <f>0</f>
        <v>0</v>
      </c>
      <c r="M61" s="958">
        <f>0</f>
        <v>0</v>
      </c>
      <c r="N61" s="958">
        <f>0</f>
        <v>0</v>
      </c>
      <c r="O61" s="958">
        <f>0</f>
        <v>0</v>
      </c>
      <c r="P61" s="958">
        <f>0</f>
        <v>0</v>
      </c>
      <c r="Q61" s="958">
        <v>1</v>
      </c>
      <c r="R61" s="958">
        <v>1</v>
      </c>
      <c r="S61" s="958">
        <f>0</f>
        <v>0</v>
      </c>
      <c r="T61" s="958">
        <v>1</v>
      </c>
      <c r="U61" s="958">
        <f>0</f>
        <v>0</v>
      </c>
      <c r="V61" s="958">
        <f>0</f>
        <v>0</v>
      </c>
      <c r="W61" s="643" t="s">
        <v>242</v>
      </c>
      <c r="X61" s="1458" t="s">
        <v>982</v>
      </c>
    </row>
    <row r="62" spans="1:24" s="741" customFormat="1" ht="13.5" thickBot="1">
      <c r="A62" s="1456"/>
      <c r="B62" s="1457"/>
      <c r="C62" s="643" t="s">
        <v>243</v>
      </c>
      <c r="D62" s="956">
        <f t="shared" si="0"/>
        <v>0</v>
      </c>
      <c r="E62" s="957">
        <f>0</f>
        <v>0</v>
      </c>
      <c r="F62" s="958">
        <f>0</f>
        <v>0</v>
      </c>
      <c r="G62" s="958">
        <f>0</f>
        <v>0</v>
      </c>
      <c r="H62" s="958">
        <f>0</f>
        <v>0</v>
      </c>
      <c r="I62" s="958">
        <f>0</f>
        <v>0</v>
      </c>
      <c r="J62" s="958">
        <f>0</f>
        <v>0</v>
      </c>
      <c r="K62" s="958">
        <f>0</f>
        <v>0</v>
      </c>
      <c r="L62" s="958">
        <f>0</f>
        <v>0</v>
      </c>
      <c r="M62" s="958">
        <f>0</f>
        <v>0</v>
      </c>
      <c r="N62" s="958">
        <f>0</f>
        <v>0</v>
      </c>
      <c r="O62" s="958">
        <f>0</f>
        <v>0</v>
      </c>
      <c r="P62" s="958">
        <f>0</f>
        <v>0</v>
      </c>
      <c r="Q62" s="958">
        <f>0</f>
        <v>0</v>
      </c>
      <c r="R62" s="958">
        <f>0</f>
        <v>0</v>
      </c>
      <c r="S62" s="958">
        <f>0</f>
        <v>0</v>
      </c>
      <c r="T62" s="958">
        <f>0</f>
        <v>0</v>
      </c>
      <c r="U62" s="958">
        <f>0</f>
        <v>0</v>
      </c>
      <c r="V62" s="958">
        <f>0</f>
        <v>0</v>
      </c>
      <c r="W62" s="643" t="s">
        <v>719</v>
      </c>
      <c r="X62" s="1458"/>
    </row>
    <row r="63" spans="1:24" s="740" customFormat="1" ht="13.5" thickBot="1">
      <c r="A63" s="1459" t="s">
        <v>1274</v>
      </c>
      <c r="B63" s="1460" t="s">
        <v>1089</v>
      </c>
      <c r="C63" s="644" t="s">
        <v>241</v>
      </c>
      <c r="D63" s="953">
        <f t="shared" si="0"/>
        <v>2</v>
      </c>
      <c r="E63" s="959">
        <f>0</f>
        <v>0</v>
      </c>
      <c r="F63" s="960">
        <f>0</f>
        <v>0</v>
      </c>
      <c r="G63" s="960">
        <f>0</f>
        <v>0</v>
      </c>
      <c r="H63" s="960">
        <f>0</f>
        <v>0</v>
      </c>
      <c r="I63" s="960">
        <f>0</f>
        <v>0</v>
      </c>
      <c r="J63" s="960">
        <f>0</f>
        <v>0</v>
      </c>
      <c r="K63" s="960">
        <v>1</v>
      </c>
      <c r="L63" s="960">
        <f>0</f>
        <v>0</v>
      </c>
      <c r="M63" s="960">
        <f>0</f>
        <v>0</v>
      </c>
      <c r="N63" s="960">
        <f>0</f>
        <v>0</v>
      </c>
      <c r="O63" s="960">
        <f>0</f>
        <v>0</v>
      </c>
      <c r="P63" s="960">
        <v>1</v>
      </c>
      <c r="Q63" s="960">
        <f>0</f>
        <v>0</v>
      </c>
      <c r="R63" s="960">
        <f>0</f>
        <v>0</v>
      </c>
      <c r="S63" s="960">
        <f>0</f>
        <v>0</v>
      </c>
      <c r="T63" s="960">
        <f>0</f>
        <v>0</v>
      </c>
      <c r="U63" s="960">
        <f>0</f>
        <v>0</v>
      </c>
      <c r="V63" s="960">
        <f>0</f>
        <v>0</v>
      </c>
      <c r="W63" s="644" t="s">
        <v>242</v>
      </c>
      <c r="X63" s="1461" t="s">
        <v>1088</v>
      </c>
    </row>
    <row r="64" spans="1:24" s="740" customFormat="1" ht="13.5" thickBot="1">
      <c r="A64" s="1459"/>
      <c r="B64" s="1460"/>
      <c r="C64" s="644" t="s">
        <v>243</v>
      </c>
      <c r="D64" s="953">
        <f t="shared" si="0"/>
        <v>0</v>
      </c>
      <c r="E64" s="959">
        <f>0</f>
        <v>0</v>
      </c>
      <c r="F64" s="960">
        <f>0</f>
        <v>0</v>
      </c>
      <c r="G64" s="960">
        <f>0</f>
        <v>0</v>
      </c>
      <c r="H64" s="960">
        <f>0</f>
        <v>0</v>
      </c>
      <c r="I64" s="960">
        <f>0</f>
        <v>0</v>
      </c>
      <c r="J64" s="960">
        <f>0</f>
        <v>0</v>
      </c>
      <c r="K64" s="960">
        <f>0</f>
        <v>0</v>
      </c>
      <c r="L64" s="960">
        <f>0</f>
        <v>0</v>
      </c>
      <c r="M64" s="960">
        <f>0</f>
        <v>0</v>
      </c>
      <c r="N64" s="960">
        <f>0</f>
        <v>0</v>
      </c>
      <c r="O64" s="960">
        <f>0</f>
        <v>0</v>
      </c>
      <c r="P64" s="960">
        <f>0</f>
        <v>0</v>
      </c>
      <c r="Q64" s="960">
        <f>0</f>
        <v>0</v>
      </c>
      <c r="R64" s="960">
        <f>0</f>
        <v>0</v>
      </c>
      <c r="S64" s="960">
        <f>0</f>
        <v>0</v>
      </c>
      <c r="T64" s="960">
        <f>0</f>
        <v>0</v>
      </c>
      <c r="U64" s="960">
        <f>0</f>
        <v>0</v>
      </c>
      <c r="V64" s="960">
        <f>0</f>
        <v>0</v>
      </c>
      <c r="W64" s="644" t="s">
        <v>719</v>
      </c>
      <c r="X64" s="1461"/>
    </row>
    <row r="65" spans="1:24" s="741" customFormat="1" ht="13.5" thickBot="1">
      <c r="A65" s="1456" t="s">
        <v>804</v>
      </c>
      <c r="B65" s="1457" t="s">
        <v>805</v>
      </c>
      <c r="C65" s="643" t="s">
        <v>241</v>
      </c>
      <c r="D65" s="956">
        <f t="shared" si="0"/>
        <v>45</v>
      </c>
      <c r="E65" s="957">
        <v>3</v>
      </c>
      <c r="F65" s="958">
        <v>6</v>
      </c>
      <c r="G65" s="958">
        <v>6</v>
      </c>
      <c r="H65" s="958">
        <v>5</v>
      </c>
      <c r="I65" s="958">
        <v>1</v>
      </c>
      <c r="J65" s="958">
        <v>5</v>
      </c>
      <c r="K65" s="958">
        <v>5</v>
      </c>
      <c r="L65" s="958">
        <v>3</v>
      </c>
      <c r="M65" s="958">
        <v>5</v>
      </c>
      <c r="N65" s="958">
        <v>4</v>
      </c>
      <c r="O65" s="958">
        <v>1</v>
      </c>
      <c r="P65" s="958">
        <v>1</v>
      </c>
      <c r="Q65" s="958">
        <f>0</f>
        <v>0</v>
      </c>
      <c r="R65" s="958">
        <f>0</f>
        <v>0</v>
      </c>
      <c r="S65" s="958">
        <f>0</f>
        <v>0</v>
      </c>
      <c r="T65" s="958">
        <f>0</f>
        <v>0</v>
      </c>
      <c r="U65" s="958">
        <f>0</f>
        <v>0</v>
      </c>
      <c r="V65" s="958">
        <f>0</f>
        <v>0</v>
      </c>
      <c r="W65" s="643" t="s">
        <v>242</v>
      </c>
      <c r="X65" s="1458" t="s">
        <v>957</v>
      </c>
    </row>
    <row r="66" spans="1:24" s="741" customFormat="1" ht="13.5" thickBot="1">
      <c r="A66" s="1456"/>
      <c r="B66" s="1457"/>
      <c r="C66" s="643" t="s">
        <v>243</v>
      </c>
      <c r="D66" s="956">
        <f t="shared" si="0"/>
        <v>27</v>
      </c>
      <c r="E66" s="957">
        <v>3</v>
      </c>
      <c r="F66" s="958">
        <v>6</v>
      </c>
      <c r="G66" s="958">
        <v>5</v>
      </c>
      <c r="H66" s="958">
        <v>5</v>
      </c>
      <c r="I66" s="958">
        <v>2</v>
      </c>
      <c r="J66" s="958">
        <v>4</v>
      </c>
      <c r="K66" s="958">
        <v>1</v>
      </c>
      <c r="L66" s="958">
        <v>1</v>
      </c>
      <c r="M66" s="958">
        <f>0</f>
        <v>0</v>
      </c>
      <c r="N66" s="958">
        <f>0</f>
        <v>0</v>
      </c>
      <c r="O66" s="958">
        <f>0</f>
        <v>0</v>
      </c>
      <c r="P66" s="958">
        <f>0</f>
        <v>0</v>
      </c>
      <c r="Q66" s="958">
        <f>0</f>
        <v>0</v>
      </c>
      <c r="R66" s="958">
        <f>0</f>
        <v>0</v>
      </c>
      <c r="S66" s="958">
        <f>0</f>
        <v>0</v>
      </c>
      <c r="T66" s="958">
        <f>0</f>
        <v>0</v>
      </c>
      <c r="U66" s="958">
        <f>0</f>
        <v>0</v>
      </c>
      <c r="V66" s="958">
        <f>0</f>
        <v>0</v>
      </c>
      <c r="W66" s="643" t="s">
        <v>719</v>
      </c>
      <c r="X66" s="1458"/>
    </row>
    <row r="67" spans="1:24" s="740" customFormat="1" ht="13.5" thickBot="1">
      <c r="A67" s="1459" t="s">
        <v>806</v>
      </c>
      <c r="B67" s="1460" t="s">
        <v>807</v>
      </c>
      <c r="C67" s="644" t="s">
        <v>241</v>
      </c>
      <c r="D67" s="953">
        <f t="shared" si="0"/>
        <v>172</v>
      </c>
      <c r="E67" s="959">
        <v>9</v>
      </c>
      <c r="F67" s="960">
        <v>16</v>
      </c>
      <c r="G67" s="960">
        <v>7</v>
      </c>
      <c r="H67" s="960">
        <v>8</v>
      </c>
      <c r="I67" s="960">
        <v>23</v>
      </c>
      <c r="J67" s="960">
        <v>19</v>
      </c>
      <c r="K67" s="960">
        <v>19</v>
      </c>
      <c r="L67" s="960">
        <v>13</v>
      </c>
      <c r="M67" s="960">
        <v>21</v>
      </c>
      <c r="N67" s="960">
        <v>16</v>
      </c>
      <c r="O67" s="960">
        <v>12</v>
      </c>
      <c r="P67" s="960">
        <v>1</v>
      </c>
      <c r="Q67" s="960">
        <v>5</v>
      </c>
      <c r="R67" s="960">
        <v>2</v>
      </c>
      <c r="S67" s="960">
        <v>1</v>
      </c>
      <c r="T67" s="960">
        <f>0</f>
        <v>0</v>
      </c>
      <c r="U67" s="960">
        <f>0</f>
        <v>0</v>
      </c>
      <c r="V67" s="960">
        <f>0</f>
        <v>0</v>
      </c>
      <c r="W67" s="644" t="s">
        <v>242</v>
      </c>
      <c r="X67" s="1461" t="s">
        <v>958</v>
      </c>
    </row>
    <row r="68" spans="1:24" s="740" customFormat="1" ht="13.5" thickBot="1">
      <c r="A68" s="1459"/>
      <c r="B68" s="1460"/>
      <c r="C68" s="644" t="s">
        <v>243</v>
      </c>
      <c r="D68" s="953">
        <f t="shared" si="0"/>
        <v>33</v>
      </c>
      <c r="E68" s="959">
        <v>5</v>
      </c>
      <c r="F68" s="960">
        <v>4</v>
      </c>
      <c r="G68" s="960">
        <v>4</v>
      </c>
      <c r="H68" s="960">
        <v>6</v>
      </c>
      <c r="I68" s="960">
        <v>6</v>
      </c>
      <c r="J68" s="960">
        <v>2</v>
      </c>
      <c r="K68" s="960">
        <v>1</v>
      </c>
      <c r="L68" s="960">
        <v>1</v>
      </c>
      <c r="M68" s="960">
        <v>1</v>
      </c>
      <c r="N68" s="960">
        <v>2</v>
      </c>
      <c r="O68" s="960">
        <f>0</f>
        <v>0</v>
      </c>
      <c r="P68" s="960">
        <v>1</v>
      </c>
      <c r="Q68" s="960">
        <f>0</f>
        <v>0</v>
      </c>
      <c r="R68" s="960">
        <f>0</f>
        <v>0</v>
      </c>
      <c r="S68" s="960">
        <f>0</f>
        <v>0</v>
      </c>
      <c r="T68" s="960">
        <f>0</f>
        <v>0</v>
      </c>
      <c r="U68" s="960">
        <f>0</f>
        <v>0</v>
      </c>
      <c r="V68" s="960">
        <f>0</f>
        <v>0</v>
      </c>
      <c r="W68" s="644" t="s">
        <v>719</v>
      </c>
      <c r="X68" s="1461"/>
    </row>
    <row r="69" spans="1:24" s="741" customFormat="1" ht="13.5" thickBot="1">
      <c r="A69" s="1456" t="s">
        <v>808</v>
      </c>
      <c r="B69" s="1457" t="s">
        <v>809</v>
      </c>
      <c r="C69" s="643" t="s">
        <v>241</v>
      </c>
      <c r="D69" s="956">
        <f t="shared" si="0"/>
        <v>276</v>
      </c>
      <c r="E69" s="957">
        <v>5</v>
      </c>
      <c r="F69" s="958">
        <v>8</v>
      </c>
      <c r="G69" s="958">
        <v>9</v>
      </c>
      <c r="H69" s="958">
        <v>15</v>
      </c>
      <c r="I69" s="958">
        <v>10</v>
      </c>
      <c r="J69" s="958">
        <v>29</v>
      </c>
      <c r="K69" s="958">
        <v>29</v>
      </c>
      <c r="L69" s="958">
        <v>35</v>
      </c>
      <c r="M69" s="958">
        <v>42</v>
      </c>
      <c r="N69" s="958">
        <v>23</v>
      </c>
      <c r="O69" s="958">
        <v>28</v>
      </c>
      <c r="P69" s="958">
        <v>18</v>
      </c>
      <c r="Q69" s="958">
        <v>13</v>
      </c>
      <c r="R69" s="958">
        <v>6</v>
      </c>
      <c r="S69" s="958">
        <v>2</v>
      </c>
      <c r="T69" s="958">
        <f>0</f>
        <v>0</v>
      </c>
      <c r="U69" s="958">
        <f>0</f>
        <v>0</v>
      </c>
      <c r="V69" s="958">
        <v>4</v>
      </c>
      <c r="W69" s="643" t="s">
        <v>242</v>
      </c>
      <c r="X69" s="1458" t="s">
        <v>959</v>
      </c>
    </row>
    <row r="70" spans="1:24" s="741" customFormat="1" ht="13.5" thickBot="1">
      <c r="A70" s="1456"/>
      <c r="B70" s="1457"/>
      <c r="C70" s="643" t="s">
        <v>243</v>
      </c>
      <c r="D70" s="956">
        <f t="shared" si="0"/>
        <v>63</v>
      </c>
      <c r="E70" s="957">
        <v>9</v>
      </c>
      <c r="F70" s="958">
        <v>12</v>
      </c>
      <c r="G70" s="958">
        <v>2</v>
      </c>
      <c r="H70" s="958">
        <v>5</v>
      </c>
      <c r="I70" s="958">
        <v>6</v>
      </c>
      <c r="J70" s="958">
        <v>7</v>
      </c>
      <c r="K70" s="958">
        <v>2</v>
      </c>
      <c r="L70" s="958">
        <v>2</v>
      </c>
      <c r="M70" s="958">
        <v>3</v>
      </c>
      <c r="N70" s="958">
        <v>1</v>
      </c>
      <c r="O70" s="958">
        <v>2</v>
      </c>
      <c r="P70" s="958">
        <v>6</v>
      </c>
      <c r="Q70" s="958">
        <v>1</v>
      </c>
      <c r="R70" s="958">
        <v>1</v>
      </c>
      <c r="S70" s="958">
        <f>0</f>
        <v>0</v>
      </c>
      <c r="T70" s="958">
        <f>0</f>
        <v>0</v>
      </c>
      <c r="U70" s="958">
        <v>2</v>
      </c>
      <c r="V70" s="958">
        <v>2</v>
      </c>
      <c r="W70" s="643" t="s">
        <v>719</v>
      </c>
      <c r="X70" s="1458"/>
    </row>
    <row r="71" spans="1:24" s="740" customFormat="1" ht="13.5" thickBot="1">
      <c r="A71" s="1459" t="s">
        <v>810</v>
      </c>
      <c r="B71" s="1460" t="s">
        <v>811</v>
      </c>
      <c r="C71" s="644" t="s">
        <v>241</v>
      </c>
      <c r="D71" s="953">
        <f t="shared" ref="D71:D114" si="1">SUM(E71:V71)</f>
        <v>82</v>
      </c>
      <c r="E71" s="959">
        <v>2</v>
      </c>
      <c r="F71" s="960">
        <v>5</v>
      </c>
      <c r="G71" s="960">
        <v>7</v>
      </c>
      <c r="H71" s="960">
        <v>4</v>
      </c>
      <c r="I71" s="960">
        <v>5</v>
      </c>
      <c r="J71" s="960">
        <v>6</v>
      </c>
      <c r="K71" s="960">
        <v>13</v>
      </c>
      <c r="L71" s="960">
        <v>6</v>
      </c>
      <c r="M71" s="960">
        <v>14</v>
      </c>
      <c r="N71" s="960">
        <v>6</v>
      </c>
      <c r="O71" s="960">
        <v>6</v>
      </c>
      <c r="P71" s="960">
        <v>2</v>
      </c>
      <c r="Q71" s="960">
        <v>3</v>
      </c>
      <c r="R71" s="960">
        <v>2</v>
      </c>
      <c r="S71" s="960">
        <v>1</v>
      </c>
      <c r="T71" s="960">
        <f>0</f>
        <v>0</v>
      </c>
      <c r="U71" s="960">
        <f>0</f>
        <v>0</v>
      </c>
      <c r="V71" s="960">
        <f>0</f>
        <v>0</v>
      </c>
      <c r="W71" s="644" t="s">
        <v>242</v>
      </c>
      <c r="X71" s="1461" t="s">
        <v>960</v>
      </c>
    </row>
    <row r="72" spans="1:24" s="740" customFormat="1" ht="13.5" thickBot="1">
      <c r="A72" s="1459"/>
      <c r="B72" s="1460"/>
      <c r="C72" s="644" t="s">
        <v>243</v>
      </c>
      <c r="D72" s="953">
        <f t="shared" si="1"/>
        <v>28</v>
      </c>
      <c r="E72" s="959">
        <v>1</v>
      </c>
      <c r="F72" s="960">
        <v>4</v>
      </c>
      <c r="G72" s="960">
        <v>2</v>
      </c>
      <c r="H72" s="960">
        <v>1</v>
      </c>
      <c r="I72" s="960">
        <v>2</v>
      </c>
      <c r="J72" s="960">
        <v>5</v>
      </c>
      <c r="K72" s="960">
        <v>2</v>
      </c>
      <c r="L72" s="960">
        <f>0</f>
        <v>0</v>
      </c>
      <c r="M72" s="960">
        <v>3</v>
      </c>
      <c r="N72" s="960">
        <v>4</v>
      </c>
      <c r="O72" s="960">
        <v>2</v>
      </c>
      <c r="P72" s="960">
        <f>0</f>
        <v>0</v>
      </c>
      <c r="Q72" s="960">
        <f>0</f>
        <v>0</v>
      </c>
      <c r="R72" s="960">
        <v>1</v>
      </c>
      <c r="S72" s="960">
        <f>0</f>
        <v>0</v>
      </c>
      <c r="T72" s="960">
        <f>0</f>
        <v>0</v>
      </c>
      <c r="U72" s="960">
        <v>1</v>
      </c>
      <c r="V72" s="960">
        <f>0</f>
        <v>0</v>
      </c>
      <c r="W72" s="644" t="s">
        <v>719</v>
      </c>
      <c r="X72" s="1461"/>
    </row>
    <row r="73" spans="1:24" s="740" customFormat="1" ht="13.5" thickBot="1">
      <c r="A73" s="1456" t="s">
        <v>812</v>
      </c>
      <c r="B73" s="1457" t="s">
        <v>813</v>
      </c>
      <c r="C73" s="643" t="s">
        <v>241</v>
      </c>
      <c r="D73" s="956">
        <f t="shared" si="1"/>
        <v>2</v>
      </c>
      <c r="E73" s="957">
        <f>0</f>
        <v>0</v>
      </c>
      <c r="F73" s="958">
        <f>0</f>
        <v>0</v>
      </c>
      <c r="G73" s="958">
        <f>0</f>
        <v>0</v>
      </c>
      <c r="H73" s="958">
        <f>0</f>
        <v>0</v>
      </c>
      <c r="I73" s="958">
        <f>0</f>
        <v>0</v>
      </c>
      <c r="J73" s="958">
        <v>1</v>
      </c>
      <c r="K73" s="958">
        <f>0</f>
        <v>0</v>
      </c>
      <c r="L73" s="958">
        <v>1</v>
      </c>
      <c r="M73" s="958">
        <f>0</f>
        <v>0</v>
      </c>
      <c r="N73" s="958">
        <f>0</f>
        <v>0</v>
      </c>
      <c r="O73" s="958">
        <f>0</f>
        <v>0</v>
      </c>
      <c r="P73" s="958">
        <f>0</f>
        <v>0</v>
      </c>
      <c r="Q73" s="958">
        <f>0</f>
        <v>0</v>
      </c>
      <c r="R73" s="958">
        <f>0</f>
        <v>0</v>
      </c>
      <c r="S73" s="958">
        <f>0</f>
        <v>0</v>
      </c>
      <c r="T73" s="958">
        <f>0</f>
        <v>0</v>
      </c>
      <c r="U73" s="958">
        <f>0</f>
        <v>0</v>
      </c>
      <c r="V73" s="958">
        <f>0</f>
        <v>0</v>
      </c>
      <c r="W73" s="643" t="s">
        <v>242</v>
      </c>
      <c r="X73" s="1458" t="s">
        <v>961</v>
      </c>
    </row>
    <row r="74" spans="1:24" s="740" customFormat="1" ht="13.5" thickBot="1">
      <c r="A74" s="1456"/>
      <c r="B74" s="1457"/>
      <c r="C74" s="643" t="s">
        <v>243</v>
      </c>
      <c r="D74" s="956">
        <f t="shared" si="1"/>
        <v>0</v>
      </c>
      <c r="E74" s="957">
        <f>0</f>
        <v>0</v>
      </c>
      <c r="F74" s="958">
        <f>0</f>
        <v>0</v>
      </c>
      <c r="G74" s="958">
        <f>0</f>
        <v>0</v>
      </c>
      <c r="H74" s="958">
        <f>0</f>
        <v>0</v>
      </c>
      <c r="I74" s="958">
        <f>0</f>
        <v>0</v>
      </c>
      <c r="J74" s="958">
        <f>0</f>
        <v>0</v>
      </c>
      <c r="K74" s="958">
        <f>0</f>
        <v>0</v>
      </c>
      <c r="L74" s="958">
        <f>0</f>
        <v>0</v>
      </c>
      <c r="M74" s="958">
        <f>0</f>
        <v>0</v>
      </c>
      <c r="N74" s="958">
        <f>0</f>
        <v>0</v>
      </c>
      <c r="O74" s="958">
        <f>0</f>
        <v>0</v>
      </c>
      <c r="P74" s="958">
        <f>0</f>
        <v>0</v>
      </c>
      <c r="Q74" s="958">
        <f>0</f>
        <v>0</v>
      </c>
      <c r="R74" s="958">
        <f>0</f>
        <v>0</v>
      </c>
      <c r="S74" s="958">
        <f>0</f>
        <v>0</v>
      </c>
      <c r="T74" s="958">
        <f>0</f>
        <v>0</v>
      </c>
      <c r="U74" s="958">
        <f>0</f>
        <v>0</v>
      </c>
      <c r="V74" s="958">
        <f>0</f>
        <v>0</v>
      </c>
      <c r="W74" s="643" t="s">
        <v>719</v>
      </c>
      <c r="X74" s="1458"/>
    </row>
    <row r="75" spans="1:24" s="741" customFormat="1" ht="13.5" thickBot="1">
      <c r="A75" s="1459" t="s">
        <v>814</v>
      </c>
      <c r="B75" s="1460" t="s">
        <v>1009</v>
      </c>
      <c r="C75" s="644" t="s">
        <v>241</v>
      </c>
      <c r="D75" s="953">
        <f t="shared" si="1"/>
        <v>11</v>
      </c>
      <c r="E75" s="959">
        <f>0</f>
        <v>0</v>
      </c>
      <c r="F75" s="960">
        <f>0</f>
        <v>0</v>
      </c>
      <c r="G75" s="960">
        <v>1</v>
      </c>
      <c r="H75" s="960">
        <f>0</f>
        <v>0</v>
      </c>
      <c r="I75" s="960">
        <v>2</v>
      </c>
      <c r="J75" s="960">
        <v>2</v>
      </c>
      <c r="K75" s="960">
        <f>0</f>
        <v>0</v>
      </c>
      <c r="L75" s="960">
        <v>2</v>
      </c>
      <c r="M75" s="960">
        <v>2</v>
      </c>
      <c r="N75" s="960">
        <v>1</v>
      </c>
      <c r="O75" s="960">
        <v>1</v>
      </c>
      <c r="P75" s="960">
        <f>0</f>
        <v>0</v>
      </c>
      <c r="Q75" s="960">
        <f>0</f>
        <v>0</v>
      </c>
      <c r="R75" s="960">
        <f>0</f>
        <v>0</v>
      </c>
      <c r="S75" s="960">
        <f>0</f>
        <v>0</v>
      </c>
      <c r="T75" s="960">
        <f>0</f>
        <v>0</v>
      </c>
      <c r="U75" s="960">
        <f>0</f>
        <v>0</v>
      </c>
      <c r="V75" s="960">
        <f>0</f>
        <v>0</v>
      </c>
      <c r="W75" s="644" t="s">
        <v>242</v>
      </c>
      <c r="X75" s="1461" t="s">
        <v>962</v>
      </c>
    </row>
    <row r="76" spans="1:24" s="741" customFormat="1" ht="13.5" thickBot="1">
      <c r="A76" s="1459"/>
      <c r="B76" s="1460"/>
      <c r="C76" s="644" t="s">
        <v>243</v>
      </c>
      <c r="D76" s="953">
        <f t="shared" si="1"/>
        <v>2</v>
      </c>
      <c r="E76" s="959">
        <f>0</f>
        <v>0</v>
      </c>
      <c r="F76" s="960">
        <f>0</f>
        <v>0</v>
      </c>
      <c r="G76" s="960">
        <f>0</f>
        <v>0</v>
      </c>
      <c r="H76" s="960">
        <v>1</v>
      </c>
      <c r="I76" s="960">
        <f>0</f>
        <v>0</v>
      </c>
      <c r="J76" s="960">
        <f>0</f>
        <v>0</v>
      </c>
      <c r="K76" s="960">
        <f>0</f>
        <v>0</v>
      </c>
      <c r="L76" s="960">
        <f>0</f>
        <v>0</v>
      </c>
      <c r="M76" s="960">
        <f>0</f>
        <v>0</v>
      </c>
      <c r="N76" s="960">
        <f>0</f>
        <v>0</v>
      </c>
      <c r="O76" s="960">
        <v>1</v>
      </c>
      <c r="P76" s="960">
        <f>0</f>
        <v>0</v>
      </c>
      <c r="Q76" s="960">
        <f>0</f>
        <v>0</v>
      </c>
      <c r="R76" s="960">
        <f>0</f>
        <v>0</v>
      </c>
      <c r="S76" s="960">
        <f>0</f>
        <v>0</v>
      </c>
      <c r="T76" s="960">
        <f>0</f>
        <v>0</v>
      </c>
      <c r="U76" s="960">
        <f>0</f>
        <v>0</v>
      </c>
      <c r="V76" s="960">
        <f>0</f>
        <v>0</v>
      </c>
      <c r="W76" s="644" t="s">
        <v>719</v>
      </c>
      <c r="X76" s="1461"/>
    </row>
    <row r="77" spans="1:24" s="740" customFormat="1" ht="13.5" thickBot="1">
      <c r="A77" s="1456" t="s">
        <v>1275</v>
      </c>
      <c r="B77" s="1457" t="s">
        <v>815</v>
      </c>
      <c r="C77" s="643" t="s">
        <v>241</v>
      </c>
      <c r="D77" s="956">
        <f t="shared" si="1"/>
        <v>4</v>
      </c>
      <c r="E77" s="957">
        <v>1</v>
      </c>
      <c r="F77" s="958">
        <f>0</f>
        <v>0</v>
      </c>
      <c r="G77" s="958">
        <v>1</v>
      </c>
      <c r="H77" s="958">
        <f>0</f>
        <v>0</v>
      </c>
      <c r="I77" s="958">
        <v>1</v>
      </c>
      <c r="J77" s="958">
        <f>0</f>
        <v>0</v>
      </c>
      <c r="K77" s="958">
        <f>0</f>
        <v>0</v>
      </c>
      <c r="L77" s="958">
        <f>0</f>
        <v>0</v>
      </c>
      <c r="M77" s="958">
        <f>0</f>
        <v>0</v>
      </c>
      <c r="N77" s="958">
        <f>0</f>
        <v>0</v>
      </c>
      <c r="O77" s="958">
        <f>0</f>
        <v>0</v>
      </c>
      <c r="P77" s="958">
        <f>0</f>
        <v>0</v>
      </c>
      <c r="Q77" s="958">
        <f>0</f>
        <v>0</v>
      </c>
      <c r="R77" s="958">
        <f>0</f>
        <v>0</v>
      </c>
      <c r="S77" s="958">
        <f>0</f>
        <v>0</v>
      </c>
      <c r="T77" s="958">
        <f>0</f>
        <v>0</v>
      </c>
      <c r="U77" s="958">
        <v>1</v>
      </c>
      <c r="V77" s="958">
        <f>0</f>
        <v>0</v>
      </c>
      <c r="W77" s="643" t="s">
        <v>242</v>
      </c>
      <c r="X77" s="1458" t="s">
        <v>1266</v>
      </c>
    </row>
    <row r="78" spans="1:24" s="740" customFormat="1" ht="13.5" thickBot="1">
      <c r="A78" s="1456"/>
      <c r="B78" s="1457"/>
      <c r="C78" s="643" t="s">
        <v>243</v>
      </c>
      <c r="D78" s="956">
        <f t="shared" si="1"/>
        <v>0</v>
      </c>
      <c r="E78" s="957">
        <f>0</f>
        <v>0</v>
      </c>
      <c r="F78" s="958">
        <f>0</f>
        <v>0</v>
      </c>
      <c r="G78" s="958">
        <f>0</f>
        <v>0</v>
      </c>
      <c r="H78" s="958">
        <f>0</f>
        <v>0</v>
      </c>
      <c r="I78" s="958">
        <f>0</f>
        <v>0</v>
      </c>
      <c r="J78" s="958">
        <f>0</f>
        <v>0</v>
      </c>
      <c r="K78" s="958">
        <f>0</f>
        <v>0</v>
      </c>
      <c r="L78" s="958">
        <f>0</f>
        <v>0</v>
      </c>
      <c r="M78" s="958">
        <f>0</f>
        <v>0</v>
      </c>
      <c r="N78" s="958">
        <f>0</f>
        <v>0</v>
      </c>
      <c r="O78" s="958">
        <f>0</f>
        <v>0</v>
      </c>
      <c r="P78" s="958">
        <f>0</f>
        <v>0</v>
      </c>
      <c r="Q78" s="958">
        <f>0</f>
        <v>0</v>
      </c>
      <c r="R78" s="958">
        <f>0</f>
        <v>0</v>
      </c>
      <c r="S78" s="958">
        <f>0</f>
        <v>0</v>
      </c>
      <c r="T78" s="958">
        <f>0</f>
        <v>0</v>
      </c>
      <c r="U78" s="958">
        <f>0</f>
        <v>0</v>
      </c>
      <c r="V78" s="958">
        <f>0</f>
        <v>0</v>
      </c>
      <c r="W78" s="643" t="s">
        <v>719</v>
      </c>
      <c r="X78" s="1458"/>
    </row>
    <row r="79" spans="1:24" s="741" customFormat="1" ht="13.5" thickBot="1">
      <c r="A79" s="1459" t="s">
        <v>816</v>
      </c>
      <c r="B79" s="1460" t="s">
        <v>817</v>
      </c>
      <c r="C79" s="644" t="s">
        <v>241</v>
      </c>
      <c r="D79" s="953">
        <f t="shared" si="1"/>
        <v>47</v>
      </c>
      <c r="E79" s="959">
        <v>11</v>
      </c>
      <c r="F79" s="960">
        <v>2</v>
      </c>
      <c r="G79" s="960">
        <v>5</v>
      </c>
      <c r="H79" s="960">
        <v>3</v>
      </c>
      <c r="I79" s="960">
        <v>2</v>
      </c>
      <c r="J79" s="960">
        <v>1</v>
      </c>
      <c r="K79" s="960">
        <v>2</v>
      </c>
      <c r="L79" s="960">
        <v>1</v>
      </c>
      <c r="M79" s="960">
        <v>1</v>
      </c>
      <c r="N79" s="960">
        <v>3</v>
      </c>
      <c r="O79" s="960">
        <v>3</v>
      </c>
      <c r="P79" s="960">
        <v>4</v>
      </c>
      <c r="Q79" s="960">
        <v>5</v>
      </c>
      <c r="R79" s="960">
        <v>1</v>
      </c>
      <c r="S79" s="960">
        <v>1</v>
      </c>
      <c r="T79" s="960">
        <f>0</f>
        <v>0</v>
      </c>
      <c r="U79" s="960">
        <f>0</f>
        <v>0</v>
      </c>
      <c r="V79" s="960">
        <v>2</v>
      </c>
      <c r="W79" s="644" t="s">
        <v>242</v>
      </c>
      <c r="X79" s="1461" t="s">
        <v>963</v>
      </c>
    </row>
    <row r="80" spans="1:24" s="741" customFormat="1" ht="13.5" thickBot="1">
      <c r="A80" s="1459"/>
      <c r="B80" s="1460"/>
      <c r="C80" s="644" t="s">
        <v>243</v>
      </c>
      <c r="D80" s="953">
        <f t="shared" si="1"/>
        <v>14</v>
      </c>
      <c r="E80" s="959">
        <v>4</v>
      </c>
      <c r="F80" s="960">
        <v>1</v>
      </c>
      <c r="G80" s="960">
        <v>1</v>
      </c>
      <c r="H80" s="960">
        <f>0</f>
        <v>0</v>
      </c>
      <c r="I80" s="960">
        <v>1</v>
      </c>
      <c r="J80" s="960">
        <v>2</v>
      </c>
      <c r="K80" s="960">
        <f>0</f>
        <v>0</v>
      </c>
      <c r="L80" s="960">
        <v>2</v>
      </c>
      <c r="M80" s="960">
        <f>0</f>
        <v>0</v>
      </c>
      <c r="N80" s="960">
        <v>1</v>
      </c>
      <c r="O80" s="960">
        <f>0</f>
        <v>0</v>
      </c>
      <c r="P80" s="960">
        <f>0</f>
        <v>0</v>
      </c>
      <c r="Q80" s="960">
        <f>0</f>
        <v>0</v>
      </c>
      <c r="R80" s="960">
        <v>1</v>
      </c>
      <c r="S80" s="960">
        <f>0</f>
        <v>0</v>
      </c>
      <c r="T80" s="960">
        <f>0</f>
        <v>0</v>
      </c>
      <c r="U80" s="960">
        <v>1</v>
      </c>
      <c r="V80" s="960">
        <f>0</f>
        <v>0</v>
      </c>
      <c r="W80" s="644" t="s">
        <v>719</v>
      </c>
      <c r="X80" s="1461"/>
    </row>
    <row r="81" spans="1:24" s="740" customFormat="1" ht="13.5" thickBot="1">
      <c r="A81" s="1456" t="s">
        <v>818</v>
      </c>
      <c r="B81" s="1457" t="s">
        <v>819</v>
      </c>
      <c r="C81" s="643" t="s">
        <v>241</v>
      </c>
      <c r="D81" s="956">
        <f t="shared" si="1"/>
        <v>4</v>
      </c>
      <c r="E81" s="957">
        <f>0</f>
        <v>0</v>
      </c>
      <c r="F81" s="958">
        <f>0</f>
        <v>0</v>
      </c>
      <c r="G81" s="958">
        <f>0</f>
        <v>0</v>
      </c>
      <c r="H81" s="958">
        <v>1</v>
      </c>
      <c r="I81" s="958">
        <f>0</f>
        <v>0</v>
      </c>
      <c r="J81" s="958">
        <f>0</f>
        <v>0</v>
      </c>
      <c r="K81" s="958">
        <f>0</f>
        <v>0</v>
      </c>
      <c r="L81" s="958">
        <f>0</f>
        <v>0</v>
      </c>
      <c r="M81" s="958">
        <f>0</f>
        <v>0</v>
      </c>
      <c r="N81" s="958">
        <f>0</f>
        <v>0</v>
      </c>
      <c r="O81" s="958">
        <f>0</f>
        <v>0</v>
      </c>
      <c r="P81" s="958">
        <f>0</f>
        <v>0</v>
      </c>
      <c r="Q81" s="958">
        <f>0</f>
        <v>0</v>
      </c>
      <c r="R81" s="958">
        <f>0</f>
        <v>0</v>
      </c>
      <c r="S81" s="958">
        <f>0</f>
        <v>0</v>
      </c>
      <c r="T81" s="958">
        <f>0</f>
        <v>0</v>
      </c>
      <c r="U81" s="958">
        <f>0</f>
        <v>0</v>
      </c>
      <c r="V81" s="958">
        <v>3</v>
      </c>
      <c r="W81" s="643" t="s">
        <v>242</v>
      </c>
      <c r="X81" s="1458" t="s">
        <v>964</v>
      </c>
    </row>
    <row r="82" spans="1:24" s="740" customFormat="1" ht="13.5" thickBot="1">
      <c r="A82" s="1456"/>
      <c r="B82" s="1457"/>
      <c r="C82" s="643" t="s">
        <v>243</v>
      </c>
      <c r="D82" s="956">
        <f t="shared" si="1"/>
        <v>2</v>
      </c>
      <c r="E82" s="957">
        <f>0</f>
        <v>0</v>
      </c>
      <c r="F82" s="958">
        <f>0</f>
        <v>0</v>
      </c>
      <c r="G82" s="958">
        <f>0</f>
        <v>0</v>
      </c>
      <c r="H82" s="958">
        <f>0</f>
        <v>0</v>
      </c>
      <c r="I82" s="958">
        <f>0</f>
        <v>0</v>
      </c>
      <c r="J82" s="958">
        <f>0</f>
        <v>0</v>
      </c>
      <c r="K82" s="958">
        <f>0</f>
        <v>0</v>
      </c>
      <c r="L82" s="958">
        <f>0</f>
        <v>0</v>
      </c>
      <c r="M82" s="958">
        <f>0</f>
        <v>0</v>
      </c>
      <c r="N82" s="958">
        <f>0</f>
        <v>0</v>
      </c>
      <c r="O82" s="958">
        <f>0</f>
        <v>0</v>
      </c>
      <c r="P82" s="958">
        <f>0</f>
        <v>0</v>
      </c>
      <c r="Q82" s="958">
        <f>0</f>
        <v>0</v>
      </c>
      <c r="R82" s="958">
        <v>1</v>
      </c>
      <c r="S82" s="958">
        <v>1</v>
      </c>
      <c r="T82" s="958">
        <f>0</f>
        <v>0</v>
      </c>
      <c r="U82" s="958">
        <f>0</f>
        <v>0</v>
      </c>
      <c r="V82" s="958">
        <f>0</f>
        <v>0</v>
      </c>
      <c r="W82" s="643" t="s">
        <v>719</v>
      </c>
      <c r="X82" s="1458"/>
    </row>
    <row r="83" spans="1:24" s="741" customFormat="1" ht="13.5" thickBot="1">
      <c r="A83" s="1459" t="s">
        <v>820</v>
      </c>
      <c r="B83" s="1460" t="s">
        <v>821</v>
      </c>
      <c r="C83" s="644" t="s">
        <v>241</v>
      </c>
      <c r="D83" s="953">
        <f t="shared" si="1"/>
        <v>13</v>
      </c>
      <c r="E83" s="959">
        <v>1</v>
      </c>
      <c r="F83" s="960">
        <f>0</f>
        <v>0</v>
      </c>
      <c r="G83" s="960">
        <f>0</f>
        <v>0</v>
      </c>
      <c r="H83" s="960">
        <f>0</f>
        <v>0</v>
      </c>
      <c r="I83" s="960">
        <f>0</f>
        <v>0</v>
      </c>
      <c r="J83" s="960">
        <f>0</f>
        <v>0</v>
      </c>
      <c r="K83" s="960">
        <v>2</v>
      </c>
      <c r="L83" s="960">
        <f>0</f>
        <v>0</v>
      </c>
      <c r="M83" s="960">
        <f>0</f>
        <v>0</v>
      </c>
      <c r="N83" s="960">
        <v>1</v>
      </c>
      <c r="O83" s="960">
        <v>2</v>
      </c>
      <c r="P83" s="960">
        <v>2</v>
      </c>
      <c r="Q83" s="960">
        <v>2</v>
      </c>
      <c r="R83" s="960">
        <f>0</f>
        <v>0</v>
      </c>
      <c r="S83" s="960">
        <f>0</f>
        <v>0</v>
      </c>
      <c r="T83" s="960">
        <v>3</v>
      </c>
      <c r="U83" s="960">
        <f>0</f>
        <v>0</v>
      </c>
      <c r="V83" s="960">
        <f>0</f>
        <v>0</v>
      </c>
      <c r="W83" s="644" t="s">
        <v>242</v>
      </c>
      <c r="X83" s="1461" t="s">
        <v>965</v>
      </c>
    </row>
    <row r="84" spans="1:24" s="741" customFormat="1" ht="13.5" thickBot="1">
      <c r="A84" s="1459"/>
      <c r="B84" s="1460"/>
      <c r="C84" s="644" t="s">
        <v>243</v>
      </c>
      <c r="D84" s="953">
        <f t="shared" si="1"/>
        <v>8</v>
      </c>
      <c r="E84" s="959">
        <v>1</v>
      </c>
      <c r="F84" s="960">
        <f>0</f>
        <v>0</v>
      </c>
      <c r="G84" s="960">
        <v>1</v>
      </c>
      <c r="H84" s="960">
        <f>0</f>
        <v>0</v>
      </c>
      <c r="I84" s="960">
        <v>1</v>
      </c>
      <c r="J84" s="960">
        <f>0</f>
        <v>0</v>
      </c>
      <c r="K84" s="960">
        <f>0</f>
        <v>0</v>
      </c>
      <c r="L84" s="960">
        <f>0</f>
        <v>0</v>
      </c>
      <c r="M84" s="960">
        <f>0</f>
        <v>0</v>
      </c>
      <c r="N84" s="960">
        <v>1</v>
      </c>
      <c r="O84" s="960">
        <v>2</v>
      </c>
      <c r="P84" s="960">
        <f>0</f>
        <v>0</v>
      </c>
      <c r="Q84" s="960">
        <f>0</f>
        <v>0</v>
      </c>
      <c r="R84" s="960">
        <f>0</f>
        <v>0</v>
      </c>
      <c r="S84" s="960">
        <f>0</f>
        <v>0</v>
      </c>
      <c r="T84" s="960">
        <f>0</f>
        <v>0</v>
      </c>
      <c r="U84" s="960">
        <v>1</v>
      </c>
      <c r="V84" s="960">
        <v>1</v>
      </c>
      <c r="W84" s="644" t="s">
        <v>719</v>
      </c>
      <c r="X84" s="1461"/>
    </row>
    <row r="85" spans="1:24" s="740" customFormat="1" ht="13.5" thickBot="1">
      <c r="A85" s="1456" t="s">
        <v>822</v>
      </c>
      <c r="B85" s="1457" t="s">
        <v>823</v>
      </c>
      <c r="C85" s="643" t="s">
        <v>241</v>
      </c>
      <c r="D85" s="956">
        <f t="shared" si="1"/>
        <v>107</v>
      </c>
      <c r="E85" s="957">
        <v>1</v>
      </c>
      <c r="F85" s="958">
        <v>4</v>
      </c>
      <c r="G85" s="958">
        <v>2</v>
      </c>
      <c r="H85" s="958">
        <v>2</v>
      </c>
      <c r="I85" s="958">
        <v>3</v>
      </c>
      <c r="J85" s="958">
        <v>1</v>
      </c>
      <c r="K85" s="958">
        <v>6</v>
      </c>
      <c r="L85" s="958">
        <v>8</v>
      </c>
      <c r="M85" s="958">
        <v>3</v>
      </c>
      <c r="N85" s="958">
        <v>14</v>
      </c>
      <c r="O85" s="958">
        <v>15</v>
      </c>
      <c r="P85" s="958">
        <v>9</v>
      </c>
      <c r="Q85" s="958">
        <v>16</v>
      </c>
      <c r="R85" s="958">
        <v>6</v>
      </c>
      <c r="S85" s="958">
        <v>3</v>
      </c>
      <c r="T85" s="958">
        <v>2</v>
      </c>
      <c r="U85" s="958">
        <v>1</v>
      </c>
      <c r="V85" s="958">
        <v>11</v>
      </c>
      <c r="W85" s="643" t="s">
        <v>242</v>
      </c>
      <c r="X85" s="1458" t="s">
        <v>956</v>
      </c>
    </row>
    <row r="86" spans="1:24" s="740" customFormat="1" ht="13.5" thickBot="1">
      <c r="A86" s="1456"/>
      <c r="B86" s="1457"/>
      <c r="C86" s="643" t="s">
        <v>243</v>
      </c>
      <c r="D86" s="956">
        <f t="shared" si="1"/>
        <v>28</v>
      </c>
      <c r="E86" s="957">
        <v>1</v>
      </c>
      <c r="F86" s="958">
        <v>2</v>
      </c>
      <c r="G86" s="958">
        <v>2</v>
      </c>
      <c r="H86" s="958">
        <f>0</f>
        <v>0</v>
      </c>
      <c r="I86" s="958">
        <v>1</v>
      </c>
      <c r="J86" s="958">
        <v>2</v>
      </c>
      <c r="K86" s="958">
        <v>1</v>
      </c>
      <c r="L86" s="958">
        <v>2</v>
      </c>
      <c r="M86" s="958">
        <v>3</v>
      </c>
      <c r="N86" s="958">
        <v>1</v>
      </c>
      <c r="O86" s="958">
        <f>0</f>
        <v>0</v>
      </c>
      <c r="P86" s="958">
        <v>2</v>
      </c>
      <c r="Q86" s="958">
        <f>0</f>
        <v>0</v>
      </c>
      <c r="R86" s="958">
        <v>2</v>
      </c>
      <c r="S86" s="958">
        <f>0</f>
        <v>0</v>
      </c>
      <c r="T86" s="958">
        <v>1</v>
      </c>
      <c r="U86" s="958">
        <v>3</v>
      </c>
      <c r="V86" s="958">
        <v>5</v>
      </c>
      <c r="W86" s="643" t="s">
        <v>719</v>
      </c>
      <c r="X86" s="1458"/>
    </row>
    <row r="87" spans="1:24" s="741" customFormat="1" ht="13.5" thickBot="1">
      <c r="A87" s="1459" t="s">
        <v>1281</v>
      </c>
      <c r="B87" s="1460" t="s">
        <v>1282</v>
      </c>
      <c r="C87" s="644" t="s">
        <v>241</v>
      </c>
      <c r="D87" s="953">
        <f t="shared" si="1"/>
        <v>1</v>
      </c>
      <c r="E87" s="959">
        <f>0</f>
        <v>0</v>
      </c>
      <c r="F87" s="960">
        <f>0</f>
        <v>0</v>
      </c>
      <c r="G87" s="960">
        <f>0</f>
        <v>0</v>
      </c>
      <c r="H87" s="960">
        <v>1</v>
      </c>
      <c r="I87" s="960">
        <f>0</f>
        <v>0</v>
      </c>
      <c r="J87" s="960">
        <f>0</f>
        <v>0</v>
      </c>
      <c r="K87" s="960">
        <f>0</f>
        <v>0</v>
      </c>
      <c r="L87" s="960">
        <f>0</f>
        <v>0</v>
      </c>
      <c r="M87" s="960">
        <f>0</f>
        <v>0</v>
      </c>
      <c r="N87" s="960">
        <f>0</f>
        <v>0</v>
      </c>
      <c r="O87" s="960">
        <f>0</f>
        <v>0</v>
      </c>
      <c r="P87" s="960">
        <f>0</f>
        <v>0</v>
      </c>
      <c r="Q87" s="960">
        <f>0</f>
        <v>0</v>
      </c>
      <c r="R87" s="960">
        <f>0</f>
        <v>0</v>
      </c>
      <c r="S87" s="960">
        <f>0</f>
        <v>0</v>
      </c>
      <c r="T87" s="960">
        <f>0</f>
        <v>0</v>
      </c>
      <c r="U87" s="960">
        <f>0</f>
        <v>0</v>
      </c>
      <c r="V87" s="960">
        <f>0</f>
        <v>0</v>
      </c>
      <c r="W87" s="644" t="s">
        <v>242</v>
      </c>
      <c r="X87" s="1461" t="s">
        <v>1278</v>
      </c>
    </row>
    <row r="88" spans="1:24" s="741" customFormat="1" ht="13.5" thickBot="1">
      <c r="A88" s="1459"/>
      <c r="B88" s="1460"/>
      <c r="C88" s="644" t="s">
        <v>243</v>
      </c>
      <c r="D88" s="953">
        <f t="shared" si="1"/>
        <v>0</v>
      </c>
      <c r="E88" s="959">
        <f>0</f>
        <v>0</v>
      </c>
      <c r="F88" s="960">
        <f>0</f>
        <v>0</v>
      </c>
      <c r="G88" s="960">
        <f>0</f>
        <v>0</v>
      </c>
      <c r="H88" s="960">
        <f>0</f>
        <v>0</v>
      </c>
      <c r="I88" s="960">
        <f>0</f>
        <v>0</v>
      </c>
      <c r="J88" s="960">
        <f>0</f>
        <v>0</v>
      </c>
      <c r="K88" s="960">
        <f>0</f>
        <v>0</v>
      </c>
      <c r="L88" s="960">
        <f>0</f>
        <v>0</v>
      </c>
      <c r="M88" s="960">
        <f>0</f>
        <v>0</v>
      </c>
      <c r="N88" s="960">
        <f>0</f>
        <v>0</v>
      </c>
      <c r="O88" s="960">
        <f>0</f>
        <v>0</v>
      </c>
      <c r="P88" s="960">
        <f>0</f>
        <v>0</v>
      </c>
      <c r="Q88" s="960">
        <f>0</f>
        <v>0</v>
      </c>
      <c r="R88" s="960">
        <f>0</f>
        <v>0</v>
      </c>
      <c r="S88" s="960">
        <f>0</f>
        <v>0</v>
      </c>
      <c r="T88" s="960">
        <f>0</f>
        <v>0</v>
      </c>
      <c r="U88" s="960">
        <f>0</f>
        <v>0</v>
      </c>
      <c r="V88" s="960">
        <f>0</f>
        <v>0</v>
      </c>
      <c r="W88" s="644" t="s">
        <v>719</v>
      </c>
      <c r="X88" s="1461"/>
    </row>
    <row r="89" spans="1:24" s="740" customFormat="1" ht="13.5" thickBot="1">
      <c r="A89" s="1456" t="s">
        <v>824</v>
      </c>
      <c r="B89" s="1457" t="s">
        <v>825</v>
      </c>
      <c r="C89" s="643" t="s">
        <v>241</v>
      </c>
      <c r="D89" s="956">
        <f t="shared" si="1"/>
        <v>21</v>
      </c>
      <c r="E89" s="957">
        <v>1</v>
      </c>
      <c r="F89" s="958">
        <f>0</f>
        <v>0</v>
      </c>
      <c r="G89" s="958">
        <f>0</f>
        <v>0</v>
      </c>
      <c r="H89" s="958">
        <v>1</v>
      </c>
      <c r="I89" s="958">
        <v>3</v>
      </c>
      <c r="J89" s="958">
        <v>2</v>
      </c>
      <c r="K89" s="958">
        <v>2</v>
      </c>
      <c r="L89" s="958">
        <v>7</v>
      </c>
      <c r="M89" s="958">
        <v>1</v>
      </c>
      <c r="N89" s="958">
        <v>2</v>
      </c>
      <c r="O89" s="958">
        <v>1</v>
      </c>
      <c r="P89" s="958">
        <f>0</f>
        <v>0</v>
      </c>
      <c r="Q89" s="958">
        <f>0</f>
        <v>0</v>
      </c>
      <c r="R89" s="958">
        <f>0</f>
        <v>0</v>
      </c>
      <c r="S89" s="958">
        <v>1</v>
      </c>
      <c r="T89" s="958">
        <f>0</f>
        <v>0</v>
      </c>
      <c r="U89" s="958">
        <f>0</f>
        <v>0</v>
      </c>
      <c r="V89" s="958">
        <f>0</f>
        <v>0</v>
      </c>
      <c r="W89" s="643" t="s">
        <v>242</v>
      </c>
      <c r="X89" s="1458" t="s">
        <v>966</v>
      </c>
    </row>
    <row r="90" spans="1:24" s="740" customFormat="1" ht="12.75">
      <c r="A90" s="1471"/>
      <c r="B90" s="1472"/>
      <c r="C90" s="645" t="s">
        <v>243</v>
      </c>
      <c r="D90" s="961">
        <f t="shared" si="1"/>
        <v>8</v>
      </c>
      <c r="E90" s="962">
        <f>0</f>
        <v>0</v>
      </c>
      <c r="F90" s="963">
        <f>0</f>
        <v>0</v>
      </c>
      <c r="G90" s="963">
        <f>0</f>
        <v>0</v>
      </c>
      <c r="H90" s="963">
        <f>0</f>
        <v>0</v>
      </c>
      <c r="I90" s="963">
        <v>2</v>
      </c>
      <c r="J90" s="963">
        <v>2</v>
      </c>
      <c r="K90" s="963">
        <v>1</v>
      </c>
      <c r="L90" s="963">
        <f>0</f>
        <v>0</v>
      </c>
      <c r="M90" s="963">
        <f>0</f>
        <v>0</v>
      </c>
      <c r="N90" s="963">
        <v>1</v>
      </c>
      <c r="O90" s="963">
        <v>1</v>
      </c>
      <c r="P90" s="963">
        <f>0</f>
        <v>0</v>
      </c>
      <c r="Q90" s="963">
        <f>0</f>
        <v>0</v>
      </c>
      <c r="R90" s="963">
        <f>0</f>
        <v>0</v>
      </c>
      <c r="S90" s="963">
        <f>0</f>
        <v>0</v>
      </c>
      <c r="T90" s="963">
        <f>0</f>
        <v>0</v>
      </c>
      <c r="U90" s="963">
        <f>0</f>
        <v>0</v>
      </c>
      <c r="V90" s="963">
        <v>1</v>
      </c>
      <c r="W90" s="645" t="s">
        <v>719</v>
      </c>
      <c r="X90" s="1473"/>
    </row>
    <row r="91" spans="1:24" s="741" customFormat="1" ht="13.5" thickBot="1">
      <c r="A91" s="1462" t="s">
        <v>826</v>
      </c>
      <c r="B91" s="1464" t="s">
        <v>604</v>
      </c>
      <c r="C91" s="742" t="s">
        <v>241</v>
      </c>
      <c r="D91" s="966">
        <f t="shared" si="1"/>
        <v>23</v>
      </c>
      <c r="E91" s="967">
        <f>0</f>
        <v>0</v>
      </c>
      <c r="F91" s="968">
        <f>0</f>
        <v>0</v>
      </c>
      <c r="G91" s="968">
        <f>0</f>
        <v>0</v>
      </c>
      <c r="H91" s="968">
        <f>0</f>
        <v>0</v>
      </c>
      <c r="I91" s="968">
        <f>0</f>
        <v>0</v>
      </c>
      <c r="J91" s="968">
        <f>0</f>
        <v>0</v>
      </c>
      <c r="K91" s="968">
        <f>0</f>
        <v>0</v>
      </c>
      <c r="L91" s="968">
        <f>0</f>
        <v>0</v>
      </c>
      <c r="M91" s="968">
        <f>0</f>
        <v>0</v>
      </c>
      <c r="N91" s="968">
        <f>0</f>
        <v>0</v>
      </c>
      <c r="O91" s="968">
        <f>0</f>
        <v>0</v>
      </c>
      <c r="P91" s="968">
        <f>0</f>
        <v>0</v>
      </c>
      <c r="Q91" s="968">
        <f>0</f>
        <v>0</v>
      </c>
      <c r="R91" s="968">
        <f>0</f>
        <v>0</v>
      </c>
      <c r="S91" s="968">
        <f>0</f>
        <v>0</v>
      </c>
      <c r="T91" s="968">
        <f>0</f>
        <v>0</v>
      </c>
      <c r="U91" s="968">
        <f>0</f>
        <v>0</v>
      </c>
      <c r="V91" s="968">
        <v>23</v>
      </c>
      <c r="W91" s="742" t="s">
        <v>242</v>
      </c>
      <c r="X91" s="1466" t="s">
        <v>934</v>
      </c>
    </row>
    <row r="92" spans="1:24" s="741" customFormat="1" ht="12.75">
      <c r="A92" s="1463"/>
      <c r="B92" s="1465"/>
      <c r="C92" s="1013" t="s">
        <v>243</v>
      </c>
      <c r="D92" s="1014">
        <f t="shared" si="1"/>
        <v>27</v>
      </c>
      <c r="E92" s="1012">
        <f>0</f>
        <v>0</v>
      </c>
      <c r="F92" s="1011">
        <f>0</f>
        <v>0</v>
      </c>
      <c r="G92" s="1011">
        <f>0</f>
        <v>0</v>
      </c>
      <c r="H92" s="1011">
        <f>0</f>
        <v>0</v>
      </c>
      <c r="I92" s="1011">
        <f>0</f>
        <v>0</v>
      </c>
      <c r="J92" s="1011">
        <f>0</f>
        <v>0</v>
      </c>
      <c r="K92" s="1011">
        <f>0</f>
        <v>0</v>
      </c>
      <c r="L92" s="1011">
        <f>0</f>
        <v>0</v>
      </c>
      <c r="M92" s="1011">
        <f>0</f>
        <v>0</v>
      </c>
      <c r="N92" s="1011">
        <f>0</f>
        <v>0</v>
      </c>
      <c r="O92" s="1011">
        <f>0</f>
        <v>0</v>
      </c>
      <c r="P92" s="1011">
        <f>0</f>
        <v>0</v>
      </c>
      <c r="Q92" s="1011">
        <f>0</f>
        <v>0</v>
      </c>
      <c r="R92" s="1011">
        <f>0</f>
        <v>0</v>
      </c>
      <c r="S92" s="1011">
        <f>0</f>
        <v>0</v>
      </c>
      <c r="T92" s="1011">
        <f>0</f>
        <v>0</v>
      </c>
      <c r="U92" s="1011">
        <f>0</f>
        <v>0</v>
      </c>
      <c r="V92" s="1011">
        <v>27</v>
      </c>
      <c r="W92" s="1013" t="s">
        <v>719</v>
      </c>
      <c r="X92" s="1467"/>
    </row>
    <row r="93" spans="1:24" s="740" customFormat="1" ht="18" customHeight="1" thickBot="1">
      <c r="A93" s="1468" t="s">
        <v>827</v>
      </c>
      <c r="B93" s="1469" t="s">
        <v>828</v>
      </c>
      <c r="C93" s="1026" t="s">
        <v>241</v>
      </c>
      <c r="D93" s="1017">
        <f t="shared" si="1"/>
        <v>33</v>
      </c>
      <c r="E93" s="1027">
        <f>0</f>
        <v>0</v>
      </c>
      <c r="F93" s="1028">
        <f>0</f>
        <v>0</v>
      </c>
      <c r="G93" s="1028">
        <f>0</f>
        <v>0</v>
      </c>
      <c r="H93" s="1028">
        <f>0</f>
        <v>0</v>
      </c>
      <c r="I93" s="1028">
        <f>0</f>
        <v>0</v>
      </c>
      <c r="J93" s="1028">
        <f>0</f>
        <v>0</v>
      </c>
      <c r="K93" s="1028">
        <f>0</f>
        <v>0</v>
      </c>
      <c r="L93" s="1028">
        <f>0</f>
        <v>0</v>
      </c>
      <c r="M93" s="1028">
        <f>0</f>
        <v>0</v>
      </c>
      <c r="N93" s="1028">
        <f>0</f>
        <v>0</v>
      </c>
      <c r="O93" s="1028">
        <f>0</f>
        <v>0</v>
      </c>
      <c r="P93" s="1028">
        <f>0</f>
        <v>0</v>
      </c>
      <c r="Q93" s="1028">
        <f>0</f>
        <v>0</v>
      </c>
      <c r="R93" s="1028">
        <f>0</f>
        <v>0</v>
      </c>
      <c r="S93" s="1028">
        <f>0</f>
        <v>0</v>
      </c>
      <c r="T93" s="1028">
        <f>0</f>
        <v>0</v>
      </c>
      <c r="U93" s="1028">
        <f>0</f>
        <v>0</v>
      </c>
      <c r="V93" s="1028">
        <v>33</v>
      </c>
      <c r="W93" s="1026" t="s">
        <v>242</v>
      </c>
      <c r="X93" s="1470" t="s">
        <v>978</v>
      </c>
    </row>
    <row r="94" spans="1:24" s="740" customFormat="1" ht="18" customHeight="1" thickBot="1">
      <c r="A94" s="1456"/>
      <c r="B94" s="1457"/>
      <c r="C94" s="643" t="s">
        <v>243</v>
      </c>
      <c r="D94" s="956">
        <f t="shared" si="1"/>
        <v>35</v>
      </c>
      <c r="E94" s="957">
        <f>0</f>
        <v>0</v>
      </c>
      <c r="F94" s="958">
        <f>0</f>
        <v>0</v>
      </c>
      <c r="G94" s="958">
        <f>0</f>
        <v>0</v>
      </c>
      <c r="H94" s="958">
        <f>0</f>
        <v>0</v>
      </c>
      <c r="I94" s="958">
        <f>0</f>
        <v>0</v>
      </c>
      <c r="J94" s="958">
        <f>0</f>
        <v>0</v>
      </c>
      <c r="K94" s="958">
        <f>0</f>
        <v>0</v>
      </c>
      <c r="L94" s="958">
        <f>0</f>
        <v>0</v>
      </c>
      <c r="M94" s="958">
        <f>0</f>
        <v>0</v>
      </c>
      <c r="N94" s="958">
        <f>0</f>
        <v>0</v>
      </c>
      <c r="O94" s="958">
        <f>0</f>
        <v>0</v>
      </c>
      <c r="P94" s="958">
        <f>0</f>
        <v>0</v>
      </c>
      <c r="Q94" s="958">
        <f>0</f>
        <v>0</v>
      </c>
      <c r="R94" s="958">
        <f>0</f>
        <v>0</v>
      </c>
      <c r="S94" s="958">
        <f>0</f>
        <v>0</v>
      </c>
      <c r="T94" s="958">
        <f>0</f>
        <v>0</v>
      </c>
      <c r="U94" s="958">
        <v>1</v>
      </c>
      <c r="V94" s="958">
        <v>34</v>
      </c>
      <c r="W94" s="643" t="s">
        <v>719</v>
      </c>
      <c r="X94" s="1458"/>
    </row>
    <row r="95" spans="1:24" s="741" customFormat="1" ht="18.75" customHeight="1" thickBot="1">
      <c r="A95" s="1459" t="s">
        <v>829</v>
      </c>
      <c r="B95" s="1460" t="s">
        <v>830</v>
      </c>
      <c r="C95" s="644" t="s">
        <v>241</v>
      </c>
      <c r="D95" s="953">
        <f t="shared" si="1"/>
        <v>122</v>
      </c>
      <c r="E95" s="959">
        <v>8</v>
      </c>
      <c r="F95" s="960">
        <v>5</v>
      </c>
      <c r="G95" s="960">
        <v>5</v>
      </c>
      <c r="H95" s="960">
        <v>4</v>
      </c>
      <c r="I95" s="960">
        <v>5</v>
      </c>
      <c r="J95" s="960">
        <v>7</v>
      </c>
      <c r="K95" s="960">
        <v>16</v>
      </c>
      <c r="L95" s="960">
        <v>9</v>
      </c>
      <c r="M95" s="960">
        <v>11</v>
      </c>
      <c r="N95" s="960">
        <v>7</v>
      </c>
      <c r="O95" s="960">
        <v>15</v>
      </c>
      <c r="P95" s="960">
        <v>7</v>
      </c>
      <c r="Q95" s="960">
        <v>7</v>
      </c>
      <c r="R95" s="960">
        <v>3</v>
      </c>
      <c r="S95" s="960">
        <f>0</f>
        <v>0</v>
      </c>
      <c r="T95" s="960">
        <v>1</v>
      </c>
      <c r="U95" s="960">
        <f>0</f>
        <v>0</v>
      </c>
      <c r="V95" s="960">
        <v>12</v>
      </c>
      <c r="W95" s="644" t="s">
        <v>242</v>
      </c>
      <c r="X95" s="1461" t="s">
        <v>977</v>
      </c>
    </row>
    <row r="96" spans="1:24" s="741" customFormat="1" ht="18.75" customHeight="1" thickBot="1">
      <c r="A96" s="1459"/>
      <c r="B96" s="1460"/>
      <c r="C96" s="644" t="s">
        <v>243</v>
      </c>
      <c r="D96" s="953">
        <f t="shared" si="1"/>
        <v>44</v>
      </c>
      <c r="E96" s="959">
        <v>6</v>
      </c>
      <c r="F96" s="960">
        <v>5</v>
      </c>
      <c r="G96" s="960">
        <v>1</v>
      </c>
      <c r="H96" s="960">
        <v>7</v>
      </c>
      <c r="I96" s="960">
        <v>4</v>
      </c>
      <c r="J96" s="960">
        <v>3</v>
      </c>
      <c r="K96" s="960">
        <v>4</v>
      </c>
      <c r="L96" s="960">
        <v>1</v>
      </c>
      <c r="M96" s="960">
        <v>2</v>
      </c>
      <c r="N96" s="960">
        <v>1</v>
      </c>
      <c r="O96" s="960">
        <v>3</v>
      </c>
      <c r="P96" s="960">
        <f>0</f>
        <v>0</v>
      </c>
      <c r="Q96" s="960">
        <v>2</v>
      </c>
      <c r="R96" s="960">
        <f>0</f>
        <v>0</v>
      </c>
      <c r="S96" s="960">
        <f>0</f>
        <v>0</v>
      </c>
      <c r="T96" s="960">
        <f>0</f>
        <v>0</v>
      </c>
      <c r="U96" s="960">
        <f>0</f>
        <v>0</v>
      </c>
      <c r="V96" s="960">
        <v>5</v>
      </c>
      <c r="W96" s="644" t="s">
        <v>719</v>
      </c>
      <c r="X96" s="1461"/>
    </row>
    <row r="97" spans="1:24" s="740" customFormat="1" ht="13.5" thickBot="1">
      <c r="A97" s="1456" t="s">
        <v>831</v>
      </c>
      <c r="B97" s="1457" t="s">
        <v>832</v>
      </c>
      <c r="C97" s="1018" t="s">
        <v>241</v>
      </c>
      <c r="D97" s="1019">
        <f t="shared" si="1"/>
        <v>211</v>
      </c>
      <c r="E97" s="1020">
        <v>1</v>
      </c>
      <c r="F97" s="1021">
        <v>1</v>
      </c>
      <c r="G97" s="1021">
        <v>1</v>
      </c>
      <c r="H97" s="1021">
        <v>3</v>
      </c>
      <c r="I97" s="1021">
        <v>3</v>
      </c>
      <c r="J97" s="1021">
        <v>4</v>
      </c>
      <c r="K97" s="1021">
        <v>4</v>
      </c>
      <c r="L97" s="1021">
        <v>7</v>
      </c>
      <c r="M97" s="1021">
        <v>11</v>
      </c>
      <c r="N97" s="1021">
        <v>8</v>
      </c>
      <c r="O97" s="1021">
        <v>23</v>
      </c>
      <c r="P97" s="1021">
        <v>35</v>
      </c>
      <c r="Q97" s="1021">
        <v>41</v>
      </c>
      <c r="R97" s="1021">
        <v>44</v>
      </c>
      <c r="S97" s="1021">
        <v>14</v>
      </c>
      <c r="T97" s="1021">
        <v>5</v>
      </c>
      <c r="U97" s="1021">
        <v>3</v>
      </c>
      <c r="V97" s="1021">
        <v>3</v>
      </c>
      <c r="W97" s="1018" t="s">
        <v>242</v>
      </c>
      <c r="X97" s="1458" t="s">
        <v>967</v>
      </c>
    </row>
    <row r="98" spans="1:24" s="740" customFormat="1" ht="13.5" thickBot="1">
      <c r="A98" s="1477"/>
      <c r="B98" s="1478"/>
      <c r="C98" s="643" t="s">
        <v>243</v>
      </c>
      <c r="D98" s="956">
        <f t="shared" si="1"/>
        <v>12</v>
      </c>
      <c r="E98" s="957">
        <f>0</f>
        <v>0</v>
      </c>
      <c r="F98" s="958">
        <f>0</f>
        <v>0</v>
      </c>
      <c r="G98" s="958">
        <f>0</f>
        <v>0</v>
      </c>
      <c r="H98" s="958">
        <f>0</f>
        <v>0</v>
      </c>
      <c r="I98" s="958">
        <f>0</f>
        <v>0</v>
      </c>
      <c r="J98" s="958">
        <f>0</f>
        <v>0</v>
      </c>
      <c r="K98" s="958">
        <v>2</v>
      </c>
      <c r="L98" s="958">
        <f>0</f>
        <v>0</v>
      </c>
      <c r="M98" s="958">
        <f>0</f>
        <v>0</v>
      </c>
      <c r="N98" s="958">
        <f>0</f>
        <v>0</v>
      </c>
      <c r="O98" s="958">
        <v>2</v>
      </c>
      <c r="P98" s="958">
        <v>5</v>
      </c>
      <c r="Q98" s="958">
        <v>1</v>
      </c>
      <c r="R98" s="958">
        <v>1</v>
      </c>
      <c r="S98" s="958">
        <f>0</f>
        <v>0</v>
      </c>
      <c r="T98" s="958">
        <f>0</f>
        <v>0</v>
      </c>
      <c r="U98" s="958">
        <f>0</f>
        <v>0</v>
      </c>
      <c r="V98" s="958">
        <v>1</v>
      </c>
      <c r="W98" s="643" t="s">
        <v>719</v>
      </c>
      <c r="X98" s="1484"/>
    </row>
    <row r="99" spans="1:24" ht="42.75" customHeight="1" thickBot="1">
      <c r="A99" s="1459" t="s">
        <v>1276</v>
      </c>
      <c r="B99" s="1460" t="s">
        <v>1017</v>
      </c>
      <c r="C99" s="644" t="s">
        <v>241</v>
      </c>
      <c r="D99" s="953">
        <f t="shared" si="1"/>
        <v>98</v>
      </c>
      <c r="E99" s="959">
        <v>6</v>
      </c>
      <c r="F99" s="960">
        <v>7</v>
      </c>
      <c r="G99" s="960">
        <v>10</v>
      </c>
      <c r="H99" s="960">
        <v>7</v>
      </c>
      <c r="I99" s="960">
        <v>8</v>
      </c>
      <c r="J99" s="960">
        <v>8</v>
      </c>
      <c r="K99" s="960">
        <v>8</v>
      </c>
      <c r="L99" s="960">
        <v>8</v>
      </c>
      <c r="M99" s="960">
        <v>4</v>
      </c>
      <c r="N99" s="960">
        <v>3</v>
      </c>
      <c r="O99" s="960">
        <v>8</v>
      </c>
      <c r="P99" s="960">
        <v>5</v>
      </c>
      <c r="Q99" s="960">
        <v>7</v>
      </c>
      <c r="R99" s="960">
        <v>3</v>
      </c>
      <c r="S99" s="960">
        <v>1</v>
      </c>
      <c r="T99" s="960">
        <f>0</f>
        <v>0</v>
      </c>
      <c r="U99" s="960">
        <v>1</v>
      </c>
      <c r="V99" s="960">
        <v>4</v>
      </c>
      <c r="W99" s="644" t="s">
        <v>242</v>
      </c>
      <c r="X99" s="1461" t="s">
        <v>1267</v>
      </c>
    </row>
    <row r="100" spans="1:24" ht="42.75" customHeight="1" thickBot="1">
      <c r="A100" s="1459"/>
      <c r="B100" s="1460"/>
      <c r="C100" s="644" t="s">
        <v>243</v>
      </c>
      <c r="D100" s="953">
        <f t="shared" si="1"/>
        <v>74</v>
      </c>
      <c r="E100" s="959">
        <v>6</v>
      </c>
      <c r="F100" s="960">
        <v>10</v>
      </c>
      <c r="G100" s="960">
        <v>9</v>
      </c>
      <c r="H100" s="960">
        <v>14</v>
      </c>
      <c r="I100" s="960">
        <v>3</v>
      </c>
      <c r="J100" s="960">
        <v>9</v>
      </c>
      <c r="K100" s="960">
        <v>2</v>
      </c>
      <c r="L100" s="960">
        <v>4</v>
      </c>
      <c r="M100" s="960">
        <f>0</f>
        <v>0</v>
      </c>
      <c r="N100" s="960">
        <v>1</v>
      </c>
      <c r="O100" s="960">
        <v>2</v>
      </c>
      <c r="P100" s="960">
        <v>1</v>
      </c>
      <c r="Q100" s="960">
        <v>1</v>
      </c>
      <c r="R100" s="960">
        <v>1</v>
      </c>
      <c r="S100" s="960">
        <v>1</v>
      </c>
      <c r="T100" s="960">
        <v>1</v>
      </c>
      <c r="U100" s="960">
        <v>1</v>
      </c>
      <c r="V100" s="960">
        <v>8</v>
      </c>
      <c r="W100" s="644" t="s">
        <v>719</v>
      </c>
      <c r="X100" s="1461"/>
    </row>
    <row r="101" spans="1:24" ht="13.5" thickBot="1">
      <c r="A101" s="1456" t="s">
        <v>833</v>
      </c>
      <c r="B101" s="1457" t="s">
        <v>834</v>
      </c>
      <c r="C101" s="1018" t="s">
        <v>241</v>
      </c>
      <c r="D101" s="1019">
        <f t="shared" si="1"/>
        <v>30</v>
      </c>
      <c r="E101" s="1020">
        <f>0</f>
        <v>0</v>
      </c>
      <c r="F101" s="1021">
        <f>0</f>
        <v>0</v>
      </c>
      <c r="G101" s="1021">
        <f>0</f>
        <v>0</v>
      </c>
      <c r="H101" s="1021">
        <f>0</f>
        <v>0</v>
      </c>
      <c r="I101" s="1021">
        <f>0</f>
        <v>0</v>
      </c>
      <c r="J101" s="1021">
        <v>1</v>
      </c>
      <c r="K101" s="1021">
        <v>2</v>
      </c>
      <c r="L101" s="1021">
        <v>2</v>
      </c>
      <c r="M101" s="1021">
        <v>2</v>
      </c>
      <c r="N101" s="1021">
        <v>3</v>
      </c>
      <c r="O101" s="1021">
        <v>3</v>
      </c>
      <c r="P101" s="1021">
        <v>7</v>
      </c>
      <c r="Q101" s="1021">
        <v>4</v>
      </c>
      <c r="R101" s="1021">
        <v>6</v>
      </c>
      <c r="S101" s="1021">
        <f>0</f>
        <v>0</v>
      </c>
      <c r="T101" s="1021">
        <f>0</f>
        <v>0</v>
      </c>
      <c r="U101" s="1021">
        <f>0</f>
        <v>0</v>
      </c>
      <c r="V101" s="1021">
        <f>0</f>
        <v>0</v>
      </c>
      <c r="W101" s="1018" t="s">
        <v>242</v>
      </c>
      <c r="X101" s="1458" t="s">
        <v>968</v>
      </c>
    </row>
    <row r="102" spans="1:24" ht="13.5" thickBot="1">
      <c r="A102" s="1477"/>
      <c r="B102" s="1478"/>
      <c r="C102" s="643" t="s">
        <v>243</v>
      </c>
      <c r="D102" s="956">
        <f t="shared" si="1"/>
        <v>0</v>
      </c>
      <c r="E102" s="957">
        <f>0</f>
        <v>0</v>
      </c>
      <c r="F102" s="958">
        <f>0</f>
        <v>0</v>
      </c>
      <c r="G102" s="958">
        <f>0</f>
        <v>0</v>
      </c>
      <c r="H102" s="958">
        <f>0</f>
        <v>0</v>
      </c>
      <c r="I102" s="958">
        <f>0</f>
        <v>0</v>
      </c>
      <c r="J102" s="958">
        <f>0</f>
        <v>0</v>
      </c>
      <c r="K102" s="958">
        <f>0</f>
        <v>0</v>
      </c>
      <c r="L102" s="958">
        <f>0</f>
        <v>0</v>
      </c>
      <c r="M102" s="958">
        <f>0</f>
        <v>0</v>
      </c>
      <c r="N102" s="958">
        <f>0</f>
        <v>0</v>
      </c>
      <c r="O102" s="958">
        <f>0</f>
        <v>0</v>
      </c>
      <c r="P102" s="958">
        <f>0</f>
        <v>0</v>
      </c>
      <c r="Q102" s="958">
        <f>0</f>
        <v>0</v>
      </c>
      <c r="R102" s="958">
        <f>0</f>
        <v>0</v>
      </c>
      <c r="S102" s="958">
        <f>0</f>
        <v>0</v>
      </c>
      <c r="T102" s="958">
        <f>0</f>
        <v>0</v>
      </c>
      <c r="U102" s="958">
        <f>0</f>
        <v>0</v>
      </c>
      <c r="V102" s="958">
        <f>0</f>
        <v>0</v>
      </c>
      <c r="W102" s="643" t="s">
        <v>719</v>
      </c>
      <c r="X102" s="1484"/>
    </row>
    <row r="103" spans="1:24" ht="13.5" thickBot="1">
      <c r="A103" s="1459" t="s">
        <v>835</v>
      </c>
      <c r="B103" s="1460" t="s">
        <v>836</v>
      </c>
      <c r="C103" s="644" t="s">
        <v>241</v>
      </c>
      <c r="D103" s="953">
        <f t="shared" si="1"/>
        <v>14</v>
      </c>
      <c r="E103" s="959">
        <f>0</f>
        <v>0</v>
      </c>
      <c r="F103" s="960">
        <f>0</f>
        <v>0</v>
      </c>
      <c r="G103" s="960">
        <f>0</f>
        <v>0</v>
      </c>
      <c r="H103" s="960">
        <f>0</f>
        <v>0</v>
      </c>
      <c r="I103" s="960">
        <v>2</v>
      </c>
      <c r="J103" s="960">
        <f>0</f>
        <v>0</v>
      </c>
      <c r="K103" s="960">
        <f>0</f>
        <v>0</v>
      </c>
      <c r="L103" s="960">
        <f>0</f>
        <v>0</v>
      </c>
      <c r="M103" s="960">
        <v>2</v>
      </c>
      <c r="N103" s="960">
        <f>0</f>
        <v>0</v>
      </c>
      <c r="O103" s="960">
        <v>2</v>
      </c>
      <c r="P103" s="960">
        <v>2</v>
      </c>
      <c r="Q103" s="960">
        <v>3</v>
      </c>
      <c r="R103" s="960">
        <v>1</v>
      </c>
      <c r="S103" s="960">
        <f>0</f>
        <v>0</v>
      </c>
      <c r="T103" s="960">
        <f>0</f>
        <v>0</v>
      </c>
      <c r="U103" s="960">
        <v>1</v>
      </c>
      <c r="V103" s="960">
        <v>1</v>
      </c>
      <c r="W103" s="644" t="s">
        <v>242</v>
      </c>
      <c r="X103" s="1461" t="s">
        <v>969</v>
      </c>
    </row>
    <row r="104" spans="1:24" ht="13.5" thickBot="1">
      <c r="A104" s="1459"/>
      <c r="B104" s="1460"/>
      <c r="C104" s="644" t="s">
        <v>243</v>
      </c>
      <c r="D104" s="953">
        <f t="shared" si="1"/>
        <v>5</v>
      </c>
      <c r="E104" s="959">
        <f>0</f>
        <v>0</v>
      </c>
      <c r="F104" s="960">
        <f>0</f>
        <v>0</v>
      </c>
      <c r="G104" s="960">
        <f>0</f>
        <v>0</v>
      </c>
      <c r="H104" s="960">
        <f>0</f>
        <v>0</v>
      </c>
      <c r="I104" s="960">
        <f>0</f>
        <v>0</v>
      </c>
      <c r="J104" s="960">
        <f>0</f>
        <v>0</v>
      </c>
      <c r="K104" s="960">
        <f>0</f>
        <v>0</v>
      </c>
      <c r="L104" s="960">
        <f>0</f>
        <v>0</v>
      </c>
      <c r="M104" s="960">
        <f>0</f>
        <v>0</v>
      </c>
      <c r="N104" s="960">
        <f>0</f>
        <v>0</v>
      </c>
      <c r="O104" s="960">
        <f>0</f>
        <v>0</v>
      </c>
      <c r="P104" s="960">
        <f>0</f>
        <v>0</v>
      </c>
      <c r="Q104" s="960">
        <v>1</v>
      </c>
      <c r="R104" s="960">
        <f>0</f>
        <v>0</v>
      </c>
      <c r="S104" s="960">
        <v>3</v>
      </c>
      <c r="T104" s="960">
        <f>0</f>
        <v>0</v>
      </c>
      <c r="U104" s="960">
        <v>1</v>
      </c>
      <c r="V104" s="960">
        <f>0</f>
        <v>0</v>
      </c>
      <c r="W104" s="644" t="s">
        <v>719</v>
      </c>
      <c r="X104" s="1461"/>
    </row>
    <row r="105" spans="1:24" ht="13.5" thickBot="1">
      <c r="A105" s="1456" t="s">
        <v>837</v>
      </c>
      <c r="B105" s="1457" t="s">
        <v>838</v>
      </c>
      <c r="C105" s="1018" t="s">
        <v>241</v>
      </c>
      <c r="D105" s="1019">
        <f t="shared" si="1"/>
        <v>19</v>
      </c>
      <c r="E105" s="1020">
        <f>0</f>
        <v>0</v>
      </c>
      <c r="F105" s="1021">
        <f>0</f>
        <v>0</v>
      </c>
      <c r="G105" s="1021">
        <f>0</f>
        <v>0</v>
      </c>
      <c r="H105" s="1021">
        <f>0</f>
        <v>0</v>
      </c>
      <c r="I105" s="1021">
        <f>0</f>
        <v>0</v>
      </c>
      <c r="J105" s="1021">
        <f>0</f>
        <v>0</v>
      </c>
      <c r="K105" s="1021">
        <v>1</v>
      </c>
      <c r="L105" s="1021">
        <f>0</f>
        <v>0</v>
      </c>
      <c r="M105" s="1021">
        <f>0</f>
        <v>0</v>
      </c>
      <c r="N105" s="1021">
        <f>0</f>
        <v>0</v>
      </c>
      <c r="O105" s="1021">
        <v>4</v>
      </c>
      <c r="P105" s="1021">
        <v>6</v>
      </c>
      <c r="Q105" s="1021">
        <v>4</v>
      </c>
      <c r="R105" s="1021">
        <v>3</v>
      </c>
      <c r="S105" s="1021">
        <v>1</v>
      </c>
      <c r="T105" s="1021">
        <f>0</f>
        <v>0</v>
      </c>
      <c r="U105" s="1021">
        <f>0</f>
        <v>0</v>
      </c>
      <c r="V105" s="1021">
        <f>0</f>
        <v>0</v>
      </c>
      <c r="W105" s="1018" t="s">
        <v>242</v>
      </c>
      <c r="X105" s="1458" t="s">
        <v>970</v>
      </c>
    </row>
    <row r="106" spans="1:24" ht="13.5" thickBot="1">
      <c r="A106" s="1477"/>
      <c r="B106" s="1478"/>
      <c r="C106" s="643" t="s">
        <v>243</v>
      </c>
      <c r="D106" s="956">
        <f t="shared" si="1"/>
        <v>3</v>
      </c>
      <c r="E106" s="957">
        <f>0</f>
        <v>0</v>
      </c>
      <c r="F106" s="958">
        <f>0</f>
        <v>0</v>
      </c>
      <c r="G106" s="958">
        <f>0</f>
        <v>0</v>
      </c>
      <c r="H106" s="958">
        <f>0</f>
        <v>0</v>
      </c>
      <c r="I106" s="958">
        <f>0</f>
        <v>0</v>
      </c>
      <c r="J106" s="958">
        <f>0</f>
        <v>0</v>
      </c>
      <c r="K106" s="958">
        <f>0</f>
        <v>0</v>
      </c>
      <c r="L106" s="958">
        <f>0</f>
        <v>0</v>
      </c>
      <c r="M106" s="958">
        <f>0</f>
        <v>0</v>
      </c>
      <c r="N106" s="958">
        <v>1</v>
      </c>
      <c r="O106" s="958">
        <v>1</v>
      </c>
      <c r="P106" s="958">
        <f>0</f>
        <v>0</v>
      </c>
      <c r="Q106" s="958">
        <f>0</f>
        <v>0</v>
      </c>
      <c r="R106" s="958">
        <f>0</f>
        <v>0</v>
      </c>
      <c r="S106" s="958">
        <v>1</v>
      </c>
      <c r="T106" s="958">
        <f>0</f>
        <v>0</v>
      </c>
      <c r="U106" s="958">
        <f>0</f>
        <v>0</v>
      </c>
      <c r="V106" s="958">
        <f>0</f>
        <v>0</v>
      </c>
      <c r="W106" s="643" t="s">
        <v>719</v>
      </c>
      <c r="X106" s="1484"/>
    </row>
    <row r="107" spans="1:24" ht="13.5" thickBot="1">
      <c r="A107" s="1459" t="s">
        <v>839</v>
      </c>
      <c r="B107" s="1460" t="s">
        <v>840</v>
      </c>
      <c r="C107" s="644" t="s">
        <v>241</v>
      </c>
      <c r="D107" s="953">
        <f t="shared" si="1"/>
        <v>3</v>
      </c>
      <c r="E107" s="959">
        <f>0</f>
        <v>0</v>
      </c>
      <c r="F107" s="960">
        <f>0</f>
        <v>0</v>
      </c>
      <c r="G107" s="960">
        <f>0</f>
        <v>0</v>
      </c>
      <c r="H107" s="960">
        <v>1</v>
      </c>
      <c r="I107" s="960">
        <f>0</f>
        <v>0</v>
      </c>
      <c r="J107" s="960">
        <f>0</f>
        <v>0</v>
      </c>
      <c r="K107" s="960">
        <f>0</f>
        <v>0</v>
      </c>
      <c r="L107" s="960">
        <f>0</f>
        <v>0</v>
      </c>
      <c r="M107" s="960">
        <f>0</f>
        <v>0</v>
      </c>
      <c r="N107" s="960">
        <f>0</f>
        <v>0</v>
      </c>
      <c r="O107" s="960">
        <v>1</v>
      </c>
      <c r="P107" s="960">
        <f>0</f>
        <v>0</v>
      </c>
      <c r="Q107" s="960">
        <f>0</f>
        <v>0</v>
      </c>
      <c r="R107" s="960">
        <v>1</v>
      </c>
      <c r="S107" s="960">
        <f>0</f>
        <v>0</v>
      </c>
      <c r="T107" s="960">
        <f>0</f>
        <v>0</v>
      </c>
      <c r="U107" s="960">
        <f>0</f>
        <v>0</v>
      </c>
      <c r="V107" s="960">
        <f>0</f>
        <v>0</v>
      </c>
      <c r="W107" s="644" t="s">
        <v>242</v>
      </c>
      <c r="X107" s="1461" t="s">
        <v>971</v>
      </c>
    </row>
    <row r="108" spans="1:24" ht="13.5" thickBot="1">
      <c r="A108" s="1459"/>
      <c r="B108" s="1460"/>
      <c r="C108" s="644" t="s">
        <v>243</v>
      </c>
      <c r="D108" s="953">
        <f t="shared" si="1"/>
        <v>1</v>
      </c>
      <c r="E108" s="959">
        <f>0</f>
        <v>0</v>
      </c>
      <c r="F108" s="960">
        <f>0</f>
        <v>0</v>
      </c>
      <c r="G108" s="960">
        <f>0</f>
        <v>0</v>
      </c>
      <c r="H108" s="960">
        <f>0</f>
        <v>0</v>
      </c>
      <c r="I108" s="960">
        <f>0</f>
        <v>0</v>
      </c>
      <c r="J108" s="960">
        <v>1</v>
      </c>
      <c r="K108" s="960">
        <f>0</f>
        <v>0</v>
      </c>
      <c r="L108" s="960">
        <f>0</f>
        <v>0</v>
      </c>
      <c r="M108" s="960">
        <f>0</f>
        <v>0</v>
      </c>
      <c r="N108" s="960">
        <f>0</f>
        <v>0</v>
      </c>
      <c r="O108" s="960">
        <f>0</f>
        <v>0</v>
      </c>
      <c r="P108" s="960">
        <f>0</f>
        <v>0</v>
      </c>
      <c r="Q108" s="960">
        <f>0</f>
        <v>0</v>
      </c>
      <c r="R108" s="960">
        <f>0</f>
        <v>0</v>
      </c>
      <c r="S108" s="960">
        <f>0</f>
        <v>0</v>
      </c>
      <c r="T108" s="960">
        <f>0</f>
        <v>0</v>
      </c>
      <c r="U108" s="960">
        <f>0</f>
        <v>0</v>
      </c>
      <c r="V108" s="960">
        <f>0</f>
        <v>0</v>
      </c>
      <c r="W108" s="644" t="s">
        <v>719</v>
      </c>
      <c r="X108" s="1461"/>
    </row>
    <row r="109" spans="1:24" ht="13.5" thickBot="1">
      <c r="A109" s="1456" t="s">
        <v>841</v>
      </c>
      <c r="B109" s="1457" t="s">
        <v>1374</v>
      </c>
      <c r="C109" s="1018" t="s">
        <v>241</v>
      </c>
      <c r="D109" s="1019">
        <f t="shared" si="1"/>
        <v>63</v>
      </c>
      <c r="E109" s="1020">
        <f>0</f>
        <v>0</v>
      </c>
      <c r="F109" s="1021">
        <f>0</f>
        <v>0</v>
      </c>
      <c r="G109" s="1021">
        <f>0</f>
        <v>0</v>
      </c>
      <c r="H109" s="1021">
        <f>0</f>
        <v>0</v>
      </c>
      <c r="I109" s="1021">
        <f>0</f>
        <v>0</v>
      </c>
      <c r="J109" s="1021">
        <f>0</f>
        <v>0</v>
      </c>
      <c r="K109" s="1021">
        <v>2</v>
      </c>
      <c r="L109" s="1021">
        <v>3</v>
      </c>
      <c r="M109" s="1021">
        <v>8</v>
      </c>
      <c r="N109" s="1021">
        <v>9</v>
      </c>
      <c r="O109" s="1021">
        <v>7</v>
      </c>
      <c r="P109" s="1021">
        <v>14</v>
      </c>
      <c r="Q109" s="1021">
        <v>7</v>
      </c>
      <c r="R109" s="1021">
        <v>12</v>
      </c>
      <c r="S109" s="1021">
        <v>1</v>
      </c>
      <c r="T109" s="1021">
        <f>0</f>
        <v>0</v>
      </c>
      <c r="U109" s="1021">
        <f>0</f>
        <v>0</v>
      </c>
      <c r="V109" s="1021">
        <f>0</f>
        <v>0</v>
      </c>
      <c r="W109" s="1018" t="s">
        <v>242</v>
      </c>
      <c r="X109" s="1458" t="s">
        <v>1373</v>
      </c>
    </row>
    <row r="110" spans="1:24" ht="13.5" thickBot="1">
      <c r="A110" s="1477"/>
      <c r="B110" s="1478"/>
      <c r="C110" s="643" t="s">
        <v>243</v>
      </c>
      <c r="D110" s="956">
        <f t="shared" si="1"/>
        <v>7</v>
      </c>
      <c r="E110" s="957">
        <f>0</f>
        <v>0</v>
      </c>
      <c r="F110" s="958">
        <f>0</f>
        <v>0</v>
      </c>
      <c r="G110" s="958">
        <f>0</f>
        <v>0</v>
      </c>
      <c r="H110" s="958">
        <f>0</f>
        <v>0</v>
      </c>
      <c r="I110" s="958">
        <f>0</f>
        <v>0</v>
      </c>
      <c r="J110" s="958">
        <f>0</f>
        <v>0</v>
      </c>
      <c r="K110" s="958">
        <f>0</f>
        <v>0</v>
      </c>
      <c r="L110" s="958">
        <f>0</f>
        <v>0</v>
      </c>
      <c r="M110" s="958">
        <v>1</v>
      </c>
      <c r="N110" s="958">
        <v>1</v>
      </c>
      <c r="O110" s="958">
        <v>1</v>
      </c>
      <c r="P110" s="958">
        <f>0</f>
        <v>0</v>
      </c>
      <c r="Q110" s="958">
        <v>2</v>
      </c>
      <c r="R110" s="958">
        <f>0</f>
        <v>0</v>
      </c>
      <c r="S110" s="958">
        <f>0</f>
        <v>0</v>
      </c>
      <c r="T110" s="958">
        <v>2</v>
      </c>
      <c r="U110" s="958">
        <f>0</f>
        <v>0</v>
      </c>
      <c r="V110" s="958">
        <f>0</f>
        <v>0</v>
      </c>
      <c r="W110" s="643" t="s">
        <v>719</v>
      </c>
      <c r="X110" s="1484"/>
    </row>
    <row r="111" spans="1:24" ht="13.5" thickBot="1">
      <c r="A111" s="1459" t="s">
        <v>842</v>
      </c>
      <c r="B111" s="1460" t="s">
        <v>843</v>
      </c>
      <c r="C111" s="644" t="s">
        <v>241</v>
      </c>
      <c r="D111" s="953">
        <f t="shared" si="1"/>
        <v>3</v>
      </c>
      <c r="E111" s="959">
        <f>0</f>
        <v>0</v>
      </c>
      <c r="F111" s="960">
        <f>0</f>
        <v>0</v>
      </c>
      <c r="G111" s="960">
        <f>0</f>
        <v>0</v>
      </c>
      <c r="H111" s="960">
        <f>0</f>
        <v>0</v>
      </c>
      <c r="I111" s="960">
        <f>0</f>
        <v>0</v>
      </c>
      <c r="J111" s="960">
        <f>0</f>
        <v>0</v>
      </c>
      <c r="K111" s="960">
        <f>0</f>
        <v>0</v>
      </c>
      <c r="L111" s="960">
        <f>0</f>
        <v>0</v>
      </c>
      <c r="M111" s="960">
        <f>0</f>
        <v>0</v>
      </c>
      <c r="N111" s="960">
        <v>1</v>
      </c>
      <c r="O111" s="960">
        <f>0</f>
        <v>0</v>
      </c>
      <c r="P111" s="960">
        <v>2</v>
      </c>
      <c r="Q111" s="960">
        <f>0</f>
        <v>0</v>
      </c>
      <c r="R111" s="960">
        <f>0</f>
        <v>0</v>
      </c>
      <c r="S111" s="960">
        <f>0</f>
        <v>0</v>
      </c>
      <c r="T111" s="960">
        <f>0</f>
        <v>0</v>
      </c>
      <c r="U111" s="960">
        <f>0</f>
        <v>0</v>
      </c>
      <c r="V111" s="960">
        <f>0</f>
        <v>0</v>
      </c>
      <c r="W111" s="644" t="s">
        <v>242</v>
      </c>
      <c r="X111" s="1461" t="s">
        <v>972</v>
      </c>
    </row>
    <row r="112" spans="1:24" ht="13.5" thickBot="1">
      <c r="A112" s="1459"/>
      <c r="B112" s="1460"/>
      <c r="C112" s="644" t="s">
        <v>243</v>
      </c>
      <c r="D112" s="953">
        <f t="shared" si="1"/>
        <v>1</v>
      </c>
      <c r="E112" s="959">
        <f>0</f>
        <v>0</v>
      </c>
      <c r="F112" s="960">
        <f>0</f>
        <v>0</v>
      </c>
      <c r="G112" s="960">
        <f>0</f>
        <v>0</v>
      </c>
      <c r="H112" s="960">
        <f>0</f>
        <v>0</v>
      </c>
      <c r="I112" s="960">
        <f>0</f>
        <v>0</v>
      </c>
      <c r="J112" s="960">
        <f>0</f>
        <v>0</v>
      </c>
      <c r="K112" s="960">
        <f>0</f>
        <v>0</v>
      </c>
      <c r="L112" s="960">
        <f>0</f>
        <v>0</v>
      </c>
      <c r="M112" s="960">
        <f>0</f>
        <v>0</v>
      </c>
      <c r="N112" s="960">
        <f>0</f>
        <v>0</v>
      </c>
      <c r="O112" s="960">
        <f>0</f>
        <v>0</v>
      </c>
      <c r="P112" s="960">
        <v>1</v>
      </c>
      <c r="Q112" s="960">
        <f>0</f>
        <v>0</v>
      </c>
      <c r="R112" s="960">
        <f>0</f>
        <v>0</v>
      </c>
      <c r="S112" s="960">
        <f>0</f>
        <v>0</v>
      </c>
      <c r="T112" s="960">
        <f>0</f>
        <v>0</v>
      </c>
      <c r="U112" s="960">
        <f>0</f>
        <v>0</v>
      </c>
      <c r="V112" s="960">
        <f>0</f>
        <v>0</v>
      </c>
      <c r="W112" s="644" t="s">
        <v>719</v>
      </c>
      <c r="X112" s="1461"/>
    </row>
    <row r="113" spans="1:24" ht="13.5" thickBot="1">
      <c r="A113" s="1456" t="s">
        <v>844</v>
      </c>
      <c r="B113" s="1457" t="s">
        <v>845</v>
      </c>
      <c r="C113" s="1018" t="s">
        <v>241</v>
      </c>
      <c r="D113" s="1019">
        <f t="shared" si="1"/>
        <v>64</v>
      </c>
      <c r="E113" s="1020">
        <f>0</f>
        <v>0</v>
      </c>
      <c r="F113" s="1021">
        <v>2</v>
      </c>
      <c r="G113" s="1021">
        <v>1</v>
      </c>
      <c r="H113" s="1021">
        <v>1</v>
      </c>
      <c r="I113" s="1021">
        <f>0</f>
        <v>0</v>
      </c>
      <c r="J113" s="1021">
        <v>1</v>
      </c>
      <c r="K113" s="1021">
        <v>3</v>
      </c>
      <c r="L113" s="1021">
        <v>4</v>
      </c>
      <c r="M113" s="1021">
        <v>6</v>
      </c>
      <c r="N113" s="1021">
        <v>5</v>
      </c>
      <c r="O113" s="1021">
        <v>10</v>
      </c>
      <c r="P113" s="1021">
        <v>11</v>
      </c>
      <c r="Q113" s="1021">
        <v>11</v>
      </c>
      <c r="R113" s="1021">
        <v>7</v>
      </c>
      <c r="S113" s="1021">
        <f>0</f>
        <v>0</v>
      </c>
      <c r="T113" s="1021">
        <f>0</f>
        <v>0</v>
      </c>
      <c r="U113" s="1021">
        <v>2</v>
      </c>
      <c r="V113" s="1021">
        <f>0</f>
        <v>0</v>
      </c>
      <c r="W113" s="1018" t="s">
        <v>242</v>
      </c>
      <c r="X113" s="1458" t="s">
        <v>1018</v>
      </c>
    </row>
    <row r="114" spans="1:24" ht="12.75">
      <c r="A114" s="1477"/>
      <c r="B114" s="1478"/>
      <c r="C114" s="1022" t="s">
        <v>243</v>
      </c>
      <c r="D114" s="1023">
        <f t="shared" si="1"/>
        <v>10</v>
      </c>
      <c r="E114" s="1024">
        <f>0</f>
        <v>0</v>
      </c>
      <c r="F114" s="1025">
        <f>0</f>
        <v>0</v>
      </c>
      <c r="G114" s="1025">
        <f>0</f>
        <v>0</v>
      </c>
      <c r="H114" s="1025">
        <v>1</v>
      </c>
      <c r="I114" s="1025">
        <f>0</f>
        <v>0</v>
      </c>
      <c r="J114" s="1025">
        <f>0</f>
        <v>0</v>
      </c>
      <c r="K114" s="1025">
        <v>2</v>
      </c>
      <c r="L114" s="1025">
        <f>0</f>
        <v>0</v>
      </c>
      <c r="M114" s="1025">
        <v>1</v>
      </c>
      <c r="N114" s="1025">
        <f>0</f>
        <v>0</v>
      </c>
      <c r="O114" s="1025">
        <f>0</f>
        <v>0</v>
      </c>
      <c r="P114" s="1025">
        <v>2</v>
      </c>
      <c r="Q114" s="1025">
        <f>0</f>
        <v>0</v>
      </c>
      <c r="R114" s="1025">
        <f>0</f>
        <v>0</v>
      </c>
      <c r="S114" s="1025">
        <f>0</f>
        <v>0</v>
      </c>
      <c r="T114" s="1025">
        <f>0</f>
        <v>0</v>
      </c>
      <c r="U114" s="1025">
        <f>0</f>
        <v>0</v>
      </c>
      <c r="V114" s="1025">
        <v>4</v>
      </c>
      <c r="W114" s="1022" t="s">
        <v>719</v>
      </c>
      <c r="X114" s="1484"/>
    </row>
    <row r="115" spans="1:24" s="744" customFormat="1" ht="13.5" thickBot="1">
      <c r="A115" s="1450" t="s">
        <v>425</v>
      </c>
      <c r="B115" s="1450"/>
      <c r="C115" s="1015" t="s">
        <v>241</v>
      </c>
      <c r="D115" s="950">
        <f>D7+D9+D11+D13+D15+D17+D19+D21+D23+D25+D27+D29+D31+D33+D35+D37+D39+D41+D43+D45+D47+D49+D51+D53+D55+D57+D59+D61+D63+D65+D67+D69+D71+D73+D75+D77+D79+D81+D83+D85+D87+D89+D91+D93+D95+D97+D99+D101+D103+D105+D107+D109+D111+D113</f>
        <v>1747</v>
      </c>
      <c r="E115" s="950">
        <f t="shared" ref="E115:U115" si="2">E7+E9+E11+E13+E15+E17+E19+E21+E23+E25+E27+E29+E31+E33+E35+E37+E39+E41+E43+E45+E47+E49+E51+E53+E55+E57+E59+E61+E63+E65+E67+E69+E71+E73+E75+E77+E79+E81+E83+E85+E87+E89+E91+E93+E95+E97+E99+E101+E103+E105+E107+E109+E111+E113</f>
        <v>62</v>
      </c>
      <c r="F115" s="950">
        <f t="shared" si="2"/>
        <v>77</v>
      </c>
      <c r="G115" s="950">
        <f t="shared" si="2"/>
        <v>74</v>
      </c>
      <c r="H115" s="950">
        <f t="shared" si="2"/>
        <v>86</v>
      </c>
      <c r="I115" s="950">
        <f t="shared" si="2"/>
        <v>103</v>
      </c>
      <c r="J115" s="950">
        <f t="shared" si="2"/>
        <v>115</v>
      </c>
      <c r="K115" s="950">
        <f t="shared" si="2"/>
        <v>151</v>
      </c>
      <c r="L115" s="950">
        <f t="shared" si="2"/>
        <v>132</v>
      </c>
      <c r="M115" s="950">
        <f t="shared" si="2"/>
        <v>155</v>
      </c>
      <c r="N115" s="950">
        <f t="shared" si="2"/>
        <v>113</v>
      </c>
      <c r="O115" s="950">
        <f t="shared" si="2"/>
        <v>146</v>
      </c>
      <c r="P115" s="950">
        <f t="shared" si="2"/>
        <v>138</v>
      </c>
      <c r="Q115" s="950">
        <f t="shared" si="2"/>
        <v>140</v>
      </c>
      <c r="R115" s="950">
        <f t="shared" si="2"/>
        <v>106</v>
      </c>
      <c r="S115" s="950">
        <f t="shared" si="2"/>
        <v>27</v>
      </c>
      <c r="T115" s="950">
        <f t="shared" si="2"/>
        <v>13</v>
      </c>
      <c r="U115" s="950">
        <f t="shared" si="2"/>
        <v>11</v>
      </c>
      <c r="V115" s="950">
        <f>V7+V9+V11+V13+V15+V17+V19+V21+V23+V25+V27+V29+V31+V33+V35+V37+V39+V41+V43+V45+V47+V49+V51+V53+V55+V57+V59+V61+V63+V65+V67+V69+V71+V73+V75+V77+V79+V81+V83+V85+V87+V89+V91+V93+V95+V97+V99+V101+V103+V105+V107+V109+V111+V113</f>
        <v>98</v>
      </c>
      <c r="W115" s="1015" t="s">
        <v>242</v>
      </c>
      <c r="X115" s="1453" t="s">
        <v>856</v>
      </c>
    </row>
    <row r="116" spans="1:24" s="744" customFormat="1" ht="13.5" thickBot="1">
      <c r="A116" s="1451"/>
      <c r="B116" s="1451"/>
      <c r="C116" s="754" t="s">
        <v>243</v>
      </c>
      <c r="D116" s="950">
        <f t="shared" ref="D116:U116" si="3">D8+D10+D12+D14+D16+D18+D20+D22+D24+D26+D28+D30+D32+D34+D36+D38+D40+D42+D44+D46+D48+D50+D52+D54+D56+D58+D60+D62+D64+D66+D68+D70+D72+D74+D76+D78+D80+D82+D84+D86+D88+D90+D92+D94+D96+D98+D100+D102+D104+D106+D108+D110+D112+D114</f>
        <v>600</v>
      </c>
      <c r="E116" s="950">
        <f t="shared" si="3"/>
        <v>41</v>
      </c>
      <c r="F116" s="950">
        <f t="shared" si="3"/>
        <v>58</v>
      </c>
      <c r="G116" s="950">
        <f t="shared" si="3"/>
        <v>40</v>
      </c>
      <c r="H116" s="950">
        <f t="shared" si="3"/>
        <v>58</v>
      </c>
      <c r="I116" s="950">
        <f t="shared" si="3"/>
        <v>48</v>
      </c>
      <c r="J116" s="950">
        <f t="shared" si="3"/>
        <v>56</v>
      </c>
      <c r="K116" s="950">
        <f t="shared" si="3"/>
        <v>38</v>
      </c>
      <c r="L116" s="950">
        <f t="shared" si="3"/>
        <v>26</v>
      </c>
      <c r="M116" s="950">
        <f t="shared" si="3"/>
        <v>26</v>
      </c>
      <c r="N116" s="950">
        <f t="shared" si="3"/>
        <v>23</v>
      </c>
      <c r="O116" s="950">
        <f t="shared" si="3"/>
        <v>24</v>
      </c>
      <c r="P116" s="950">
        <f t="shared" si="3"/>
        <v>28</v>
      </c>
      <c r="Q116" s="950">
        <f t="shared" si="3"/>
        <v>12</v>
      </c>
      <c r="R116" s="950">
        <f t="shared" si="3"/>
        <v>8</v>
      </c>
      <c r="S116" s="950">
        <f t="shared" si="3"/>
        <v>7</v>
      </c>
      <c r="T116" s="950">
        <f t="shared" si="3"/>
        <v>4</v>
      </c>
      <c r="U116" s="950">
        <f t="shared" si="3"/>
        <v>11</v>
      </c>
      <c r="V116" s="950">
        <f>V8+V10+V12+V14+V16+V18+V20+V22+V24+V26+V28+V30+V32+V34+V36+V38+V40+V42+V44+V46+V48+V50+V52+V54+V56+V58+V60+V62+V64+V66+V68+V70+V72+V74+V76+V78+V80+V82+V84+V86+V88+V90+V92+V94+V96+V98+V100+V102+V104+V106+V108+V110+V112+V114</f>
        <v>92</v>
      </c>
      <c r="W116" s="754" t="s">
        <v>719</v>
      </c>
      <c r="X116" s="1454"/>
    </row>
    <row r="117" spans="1:24" s="743" customFormat="1" ht="12.75">
      <c r="A117" s="1452"/>
      <c r="B117" s="1452"/>
      <c r="C117" s="755" t="s">
        <v>66</v>
      </c>
      <c r="D117" s="1029">
        <f t="shared" ref="D117:U117" si="4">SUM(D115:D116)</f>
        <v>2347</v>
      </c>
      <c r="E117" s="1029">
        <f t="shared" si="4"/>
        <v>103</v>
      </c>
      <c r="F117" s="1029">
        <f t="shared" si="4"/>
        <v>135</v>
      </c>
      <c r="G117" s="1029">
        <f t="shared" si="4"/>
        <v>114</v>
      </c>
      <c r="H117" s="1029">
        <f t="shared" si="4"/>
        <v>144</v>
      </c>
      <c r="I117" s="1029">
        <f t="shared" si="4"/>
        <v>151</v>
      </c>
      <c r="J117" s="1029">
        <f t="shared" si="4"/>
        <v>171</v>
      </c>
      <c r="K117" s="1029">
        <f t="shared" si="4"/>
        <v>189</v>
      </c>
      <c r="L117" s="1029">
        <f t="shared" si="4"/>
        <v>158</v>
      </c>
      <c r="M117" s="1029">
        <f t="shared" si="4"/>
        <v>181</v>
      </c>
      <c r="N117" s="1029">
        <f t="shared" si="4"/>
        <v>136</v>
      </c>
      <c r="O117" s="1029">
        <f t="shared" si="4"/>
        <v>170</v>
      </c>
      <c r="P117" s="1029">
        <f t="shared" si="4"/>
        <v>166</v>
      </c>
      <c r="Q117" s="1029">
        <f t="shared" si="4"/>
        <v>152</v>
      </c>
      <c r="R117" s="1029">
        <f t="shared" si="4"/>
        <v>114</v>
      </c>
      <c r="S117" s="1029">
        <f t="shared" si="4"/>
        <v>34</v>
      </c>
      <c r="T117" s="1029">
        <f t="shared" si="4"/>
        <v>17</v>
      </c>
      <c r="U117" s="1029">
        <f t="shared" si="4"/>
        <v>22</v>
      </c>
      <c r="V117" s="1029">
        <f>SUM(V115:V116)</f>
        <v>190</v>
      </c>
      <c r="W117" s="755" t="s">
        <v>245</v>
      </c>
      <c r="X117" s="1455" t="s">
        <v>856</v>
      </c>
    </row>
    <row r="118" spans="1:24" ht="12.75">
      <c r="A118" s="1449" t="s">
        <v>1079</v>
      </c>
      <c r="B118" s="1449"/>
      <c r="X118" s="639" t="s">
        <v>1080</v>
      </c>
    </row>
  </sheetData>
  <mergeCells count="169"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  <mergeCell ref="A17:A18"/>
    <mergeCell ref="B17:B18"/>
    <mergeCell ref="X17:X18"/>
    <mergeCell ref="A19:A20"/>
    <mergeCell ref="B19:B20"/>
    <mergeCell ref="X19:X20"/>
    <mergeCell ref="A13:A14"/>
    <mergeCell ref="B13:B14"/>
    <mergeCell ref="X13:X14"/>
    <mergeCell ref="A15:A16"/>
    <mergeCell ref="B15:B16"/>
    <mergeCell ref="X15:X16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113:A114"/>
    <mergeCell ref="B113:B114"/>
    <mergeCell ref="X113:X114"/>
    <mergeCell ref="A115:B117"/>
    <mergeCell ref="X115:X117"/>
    <mergeCell ref="A118:B118"/>
    <mergeCell ref="A109:A110"/>
    <mergeCell ref="B109:B110"/>
    <mergeCell ref="X109:X110"/>
    <mergeCell ref="A111:A112"/>
    <mergeCell ref="B111:B112"/>
    <mergeCell ref="X111:X112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3" man="1"/>
    <brk id="90" max="23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view="pageBreakPreview" zoomScaleNormal="100" zoomScaleSheetLayoutView="100" workbookViewId="0">
      <selection activeCell="A8" sqref="A8"/>
    </sheetView>
  </sheetViews>
  <sheetFormatPr defaultRowHeight="12.75"/>
  <cols>
    <col min="1" max="1" width="58.7109375" style="40" customWidth="1"/>
    <col min="2" max="255" width="9.140625" style="40"/>
    <col min="256" max="256" width="52.7109375" style="40" customWidth="1"/>
    <col min="257" max="511" width="9.140625" style="40"/>
    <col min="512" max="512" width="52.7109375" style="40" customWidth="1"/>
    <col min="513" max="767" width="9.140625" style="40"/>
    <col min="768" max="768" width="52.7109375" style="40" customWidth="1"/>
    <col min="769" max="1023" width="9.140625" style="40"/>
    <col min="1024" max="1024" width="52.7109375" style="40" customWidth="1"/>
    <col min="1025" max="1279" width="9.140625" style="40"/>
    <col min="1280" max="1280" width="52.7109375" style="40" customWidth="1"/>
    <col min="1281" max="1535" width="9.140625" style="40"/>
    <col min="1536" max="1536" width="52.7109375" style="40" customWidth="1"/>
    <col min="1537" max="1791" width="9.140625" style="40"/>
    <col min="1792" max="1792" width="52.7109375" style="40" customWidth="1"/>
    <col min="1793" max="2047" width="9.140625" style="40"/>
    <col min="2048" max="2048" width="52.7109375" style="40" customWidth="1"/>
    <col min="2049" max="2303" width="9.140625" style="40"/>
    <col min="2304" max="2304" width="52.7109375" style="40" customWidth="1"/>
    <col min="2305" max="2559" width="9.140625" style="40"/>
    <col min="2560" max="2560" width="52.7109375" style="40" customWidth="1"/>
    <col min="2561" max="2815" width="9.140625" style="40"/>
    <col min="2816" max="2816" width="52.7109375" style="40" customWidth="1"/>
    <col min="2817" max="3071" width="9.140625" style="40"/>
    <col min="3072" max="3072" width="52.7109375" style="40" customWidth="1"/>
    <col min="3073" max="3327" width="9.140625" style="40"/>
    <col min="3328" max="3328" width="52.7109375" style="40" customWidth="1"/>
    <col min="3329" max="3583" width="9.140625" style="40"/>
    <col min="3584" max="3584" width="52.7109375" style="40" customWidth="1"/>
    <col min="3585" max="3839" width="9.140625" style="40"/>
    <col min="3840" max="3840" width="52.7109375" style="40" customWidth="1"/>
    <col min="3841" max="4095" width="9.140625" style="40"/>
    <col min="4096" max="4096" width="52.7109375" style="40" customWidth="1"/>
    <col min="4097" max="4351" width="9.140625" style="40"/>
    <col min="4352" max="4352" width="52.7109375" style="40" customWidth="1"/>
    <col min="4353" max="4607" width="9.140625" style="40"/>
    <col min="4608" max="4608" width="52.7109375" style="40" customWidth="1"/>
    <col min="4609" max="4863" width="9.140625" style="40"/>
    <col min="4864" max="4864" width="52.7109375" style="40" customWidth="1"/>
    <col min="4865" max="5119" width="9.140625" style="40"/>
    <col min="5120" max="5120" width="52.7109375" style="40" customWidth="1"/>
    <col min="5121" max="5375" width="9.140625" style="40"/>
    <col min="5376" max="5376" width="52.7109375" style="40" customWidth="1"/>
    <col min="5377" max="5631" width="9.140625" style="40"/>
    <col min="5632" max="5632" width="52.7109375" style="40" customWidth="1"/>
    <col min="5633" max="5887" width="9.140625" style="40"/>
    <col min="5888" max="5888" width="52.7109375" style="40" customWidth="1"/>
    <col min="5889" max="6143" width="9.140625" style="40"/>
    <col min="6144" max="6144" width="52.7109375" style="40" customWidth="1"/>
    <col min="6145" max="6399" width="9.140625" style="40"/>
    <col min="6400" max="6400" width="52.7109375" style="40" customWidth="1"/>
    <col min="6401" max="6655" width="9.140625" style="40"/>
    <col min="6656" max="6656" width="52.7109375" style="40" customWidth="1"/>
    <col min="6657" max="6911" width="9.140625" style="40"/>
    <col min="6912" max="6912" width="52.7109375" style="40" customWidth="1"/>
    <col min="6913" max="7167" width="9.140625" style="40"/>
    <col min="7168" max="7168" width="52.7109375" style="40" customWidth="1"/>
    <col min="7169" max="7423" width="9.140625" style="40"/>
    <col min="7424" max="7424" width="52.7109375" style="40" customWidth="1"/>
    <col min="7425" max="7679" width="9.140625" style="40"/>
    <col min="7680" max="7680" width="52.7109375" style="40" customWidth="1"/>
    <col min="7681" max="7935" width="9.140625" style="40"/>
    <col min="7936" max="7936" width="52.7109375" style="40" customWidth="1"/>
    <col min="7937" max="8191" width="9.140625" style="40"/>
    <col min="8192" max="8192" width="52.7109375" style="40" customWidth="1"/>
    <col min="8193" max="8447" width="9.140625" style="40"/>
    <col min="8448" max="8448" width="52.7109375" style="40" customWidth="1"/>
    <col min="8449" max="8703" width="9.140625" style="40"/>
    <col min="8704" max="8704" width="52.7109375" style="40" customWidth="1"/>
    <col min="8705" max="8959" width="9.140625" style="40"/>
    <col min="8960" max="8960" width="52.7109375" style="40" customWidth="1"/>
    <col min="8961" max="9215" width="9.140625" style="40"/>
    <col min="9216" max="9216" width="52.7109375" style="40" customWidth="1"/>
    <col min="9217" max="9471" width="9.140625" style="40"/>
    <col min="9472" max="9472" width="52.7109375" style="40" customWidth="1"/>
    <col min="9473" max="9727" width="9.140625" style="40"/>
    <col min="9728" max="9728" width="52.7109375" style="40" customWidth="1"/>
    <col min="9729" max="9983" width="9.140625" style="40"/>
    <col min="9984" max="9984" width="52.7109375" style="40" customWidth="1"/>
    <col min="9985" max="10239" width="9.140625" style="40"/>
    <col min="10240" max="10240" width="52.7109375" style="40" customWidth="1"/>
    <col min="10241" max="10495" width="9.140625" style="40"/>
    <col min="10496" max="10496" width="52.7109375" style="40" customWidth="1"/>
    <col min="10497" max="10751" width="9.140625" style="40"/>
    <col min="10752" max="10752" width="52.7109375" style="40" customWidth="1"/>
    <col min="10753" max="11007" width="9.140625" style="40"/>
    <col min="11008" max="11008" width="52.7109375" style="40" customWidth="1"/>
    <col min="11009" max="11263" width="9.140625" style="40"/>
    <col min="11264" max="11264" width="52.7109375" style="40" customWidth="1"/>
    <col min="11265" max="11519" width="9.140625" style="40"/>
    <col min="11520" max="11520" width="52.7109375" style="40" customWidth="1"/>
    <col min="11521" max="11775" width="9.140625" style="40"/>
    <col min="11776" max="11776" width="52.7109375" style="40" customWidth="1"/>
    <col min="11777" max="12031" width="9.140625" style="40"/>
    <col min="12032" max="12032" width="52.7109375" style="40" customWidth="1"/>
    <col min="12033" max="12287" width="9.140625" style="40"/>
    <col min="12288" max="12288" width="52.7109375" style="40" customWidth="1"/>
    <col min="12289" max="12543" width="9.140625" style="40"/>
    <col min="12544" max="12544" width="52.7109375" style="40" customWidth="1"/>
    <col min="12545" max="12799" width="9.140625" style="40"/>
    <col min="12800" max="12800" width="52.7109375" style="40" customWidth="1"/>
    <col min="12801" max="13055" width="9.140625" style="40"/>
    <col min="13056" max="13056" width="52.7109375" style="40" customWidth="1"/>
    <col min="13057" max="13311" width="9.140625" style="40"/>
    <col min="13312" max="13312" width="52.7109375" style="40" customWidth="1"/>
    <col min="13313" max="13567" width="9.140625" style="40"/>
    <col min="13568" max="13568" width="52.7109375" style="40" customWidth="1"/>
    <col min="13569" max="13823" width="9.140625" style="40"/>
    <col min="13824" max="13824" width="52.7109375" style="40" customWidth="1"/>
    <col min="13825" max="14079" width="9.140625" style="40"/>
    <col min="14080" max="14080" width="52.7109375" style="40" customWidth="1"/>
    <col min="14081" max="14335" width="9.140625" style="40"/>
    <col min="14336" max="14336" width="52.7109375" style="40" customWidth="1"/>
    <col min="14337" max="14591" width="9.140625" style="40"/>
    <col min="14592" max="14592" width="52.7109375" style="40" customWidth="1"/>
    <col min="14593" max="14847" width="9.140625" style="40"/>
    <col min="14848" max="14848" width="52.7109375" style="40" customWidth="1"/>
    <col min="14849" max="15103" width="9.140625" style="40"/>
    <col min="15104" max="15104" width="52.7109375" style="40" customWidth="1"/>
    <col min="15105" max="15359" width="9.140625" style="40"/>
    <col min="15360" max="15360" width="52.7109375" style="40" customWidth="1"/>
    <col min="15361" max="15615" width="9.140625" style="40"/>
    <col min="15616" max="15616" width="52.7109375" style="40" customWidth="1"/>
    <col min="15617" max="15871" width="9.140625" style="40"/>
    <col min="15872" max="15872" width="52.7109375" style="40" customWidth="1"/>
    <col min="15873" max="16127" width="9.140625" style="40"/>
    <col min="16128" max="16128" width="52.7109375" style="40" customWidth="1"/>
    <col min="16129" max="16384" width="9.140625" style="40"/>
  </cols>
  <sheetData>
    <row r="1" spans="1:1" ht="47.25" customHeight="1" thickTop="1">
      <c r="A1" s="1074" t="s">
        <v>1391</v>
      </c>
    </row>
    <row r="2" spans="1:1" ht="40.5" customHeight="1" thickBot="1">
      <c r="A2" s="1075" t="s">
        <v>1392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N16" sqref="N16"/>
    </sheetView>
  </sheetViews>
  <sheetFormatPr defaultColWidth="9.140625" defaultRowHeight="12.75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N17"/>
  <sheetViews>
    <sheetView view="pageBreakPreview" zoomScaleNormal="100" zoomScaleSheetLayoutView="100" workbookViewId="0">
      <selection activeCell="S6" sqref="S6"/>
    </sheetView>
  </sheetViews>
  <sheetFormatPr defaultRowHeight="15"/>
  <cols>
    <col min="1" max="1" width="24.140625" style="654" customWidth="1"/>
    <col min="2" max="2" width="9.7109375" style="12" customWidth="1"/>
    <col min="3" max="3" width="6.85546875" style="12" customWidth="1"/>
    <col min="4" max="12" width="7" style="12" customWidth="1"/>
    <col min="13" max="13" width="9.7109375" style="12" customWidth="1"/>
    <col min="14" max="14" width="23" style="12" customWidth="1"/>
    <col min="15" max="256" width="9.140625" style="100"/>
    <col min="257" max="257" width="25.7109375" style="100" customWidth="1"/>
    <col min="258" max="259" width="10.140625" style="100" customWidth="1"/>
    <col min="260" max="268" width="8" style="100" customWidth="1"/>
    <col min="269" max="269" width="11.28515625" style="100" customWidth="1"/>
    <col min="270" max="270" width="25.7109375" style="100" customWidth="1"/>
    <col min="271" max="512" width="9.140625" style="100"/>
    <col min="513" max="513" width="25.7109375" style="100" customWidth="1"/>
    <col min="514" max="515" width="10.140625" style="100" customWidth="1"/>
    <col min="516" max="524" width="8" style="100" customWidth="1"/>
    <col min="525" max="525" width="11.28515625" style="100" customWidth="1"/>
    <col min="526" max="526" width="25.7109375" style="100" customWidth="1"/>
    <col min="527" max="768" width="9.140625" style="100"/>
    <col min="769" max="769" width="25.7109375" style="100" customWidth="1"/>
    <col min="770" max="771" width="10.140625" style="100" customWidth="1"/>
    <col min="772" max="780" width="8" style="100" customWidth="1"/>
    <col min="781" max="781" width="11.28515625" style="100" customWidth="1"/>
    <col min="782" max="782" width="25.7109375" style="100" customWidth="1"/>
    <col min="783" max="1024" width="9.140625" style="100"/>
    <col min="1025" max="1025" width="25.7109375" style="100" customWidth="1"/>
    <col min="1026" max="1027" width="10.140625" style="100" customWidth="1"/>
    <col min="1028" max="1036" width="8" style="100" customWidth="1"/>
    <col min="1037" max="1037" width="11.28515625" style="100" customWidth="1"/>
    <col min="1038" max="1038" width="25.7109375" style="100" customWidth="1"/>
    <col min="1039" max="1280" width="9.140625" style="100"/>
    <col min="1281" max="1281" width="25.7109375" style="100" customWidth="1"/>
    <col min="1282" max="1283" width="10.140625" style="100" customWidth="1"/>
    <col min="1284" max="1292" width="8" style="100" customWidth="1"/>
    <col min="1293" max="1293" width="11.28515625" style="100" customWidth="1"/>
    <col min="1294" max="1294" width="25.7109375" style="100" customWidth="1"/>
    <col min="1295" max="1536" width="9.140625" style="100"/>
    <col min="1537" max="1537" width="25.7109375" style="100" customWidth="1"/>
    <col min="1538" max="1539" width="10.140625" style="100" customWidth="1"/>
    <col min="1540" max="1548" width="8" style="100" customWidth="1"/>
    <col min="1549" max="1549" width="11.28515625" style="100" customWidth="1"/>
    <col min="1550" max="1550" width="25.7109375" style="100" customWidth="1"/>
    <col min="1551" max="1792" width="9.140625" style="100"/>
    <col min="1793" max="1793" width="25.7109375" style="100" customWidth="1"/>
    <col min="1794" max="1795" width="10.140625" style="100" customWidth="1"/>
    <col min="1796" max="1804" width="8" style="100" customWidth="1"/>
    <col min="1805" max="1805" width="11.28515625" style="100" customWidth="1"/>
    <col min="1806" max="1806" width="25.7109375" style="100" customWidth="1"/>
    <col min="1807" max="2048" width="9.140625" style="100"/>
    <col min="2049" max="2049" width="25.7109375" style="100" customWidth="1"/>
    <col min="2050" max="2051" width="10.140625" style="100" customWidth="1"/>
    <col min="2052" max="2060" width="8" style="100" customWidth="1"/>
    <col min="2061" max="2061" width="11.28515625" style="100" customWidth="1"/>
    <col min="2062" max="2062" width="25.7109375" style="100" customWidth="1"/>
    <col min="2063" max="2304" width="9.140625" style="100"/>
    <col min="2305" max="2305" width="25.7109375" style="100" customWidth="1"/>
    <col min="2306" max="2307" width="10.140625" style="100" customWidth="1"/>
    <col min="2308" max="2316" width="8" style="100" customWidth="1"/>
    <col min="2317" max="2317" width="11.28515625" style="100" customWidth="1"/>
    <col min="2318" max="2318" width="25.7109375" style="100" customWidth="1"/>
    <col min="2319" max="2560" width="9.140625" style="100"/>
    <col min="2561" max="2561" width="25.7109375" style="100" customWidth="1"/>
    <col min="2562" max="2563" width="10.140625" style="100" customWidth="1"/>
    <col min="2564" max="2572" width="8" style="100" customWidth="1"/>
    <col min="2573" max="2573" width="11.28515625" style="100" customWidth="1"/>
    <col min="2574" max="2574" width="25.7109375" style="100" customWidth="1"/>
    <col min="2575" max="2816" width="9.140625" style="100"/>
    <col min="2817" max="2817" width="25.7109375" style="100" customWidth="1"/>
    <col min="2818" max="2819" width="10.140625" style="100" customWidth="1"/>
    <col min="2820" max="2828" width="8" style="100" customWidth="1"/>
    <col min="2829" max="2829" width="11.28515625" style="100" customWidth="1"/>
    <col min="2830" max="2830" width="25.7109375" style="100" customWidth="1"/>
    <col min="2831" max="3072" width="9.140625" style="100"/>
    <col min="3073" max="3073" width="25.7109375" style="100" customWidth="1"/>
    <col min="3074" max="3075" width="10.140625" style="100" customWidth="1"/>
    <col min="3076" max="3084" width="8" style="100" customWidth="1"/>
    <col min="3085" max="3085" width="11.28515625" style="100" customWidth="1"/>
    <col min="3086" max="3086" width="25.7109375" style="100" customWidth="1"/>
    <col min="3087" max="3328" width="9.140625" style="100"/>
    <col min="3329" max="3329" width="25.7109375" style="100" customWidth="1"/>
    <col min="3330" max="3331" width="10.140625" style="100" customWidth="1"/>
    <col min="3332" max="3340" width="8" style="100" customWidth="1"/>
    <col min="3341" max="3341" width="11.28515625" style="100" customWidth="1"/>
    <col min="3342" max="3342" width="25.7109375" style="100" customWidth="1"/>
    <col min="3343" max="3584" width="9.140625" style="100"/>
    <col min="3585" max="3585" width="25.7109375" style="100" customWidth="1"/>
    <col min="3586" max="3587" width="10.140625" style="100" customWidth="1"/>
    <col min="3588" max="3596" width="8" style="100" customWidth="1"/>
    <col min="3597" max="3597" width="11.28515625" style="100" customWidth="1"/>
    <col min="3598" max="3598" width="25.7109375" style="100" customWidth="1"/>
    <col min="3599" max="3840" width="9.140625" style="100"/>
    <col min="3841" max="3841" width="25.7109375" style="100" customWidth="1"/>
    <col min="3842" max="3843" width="10.140625" style="100" customWidth="1"/>
    <col min="3844" max="3852" width="8" style="100" customWidth="1"/>
    <col min="3853" max="3853" width="11.28515625" style="100" customWidth="1"/>
    <col min="3854" max="3854" width="25.7109375" style="100" customWidth="1"/>
    <col min="3855" max="4096" width="9.140625" style="100"/>
    <col min="4097" max="4097" width="25.7109375" style="100" customWidth="1"/>
    <col min="4098" max="4099" width="10.140625" style="100" customWidth="1"/>
    <col min="4100" max="4108" width="8" style="100" customWidth="1"/>
    <col min="4109" max="4109" width="11.28515625" style="100" customWidth="1"/>
    <col min="4110" max="4110" width="25.7109375" style="100" customWidth="1"/>
    <col min="4111" max="4352" width="9.140625" style="100"/>
    <col min="4353" max="4353" width="25.7109375" style="100" customWidth="1"/>
    <col min="4354" max="4355" width="10.140625" style="100" customWidth="1"/>
    <col min="4356" max="4364" width="8" style="100" customWidth="1"/>
    <col min="4365" max="4365" width="11.28515625" style="100" customWidth="1"/>
    <col min="4366" max="4366" width="25.7109375" style="100" customWidth="1"/>
    <col min="4367" max="4608" width="9.140625" style="100"/>
    <col min="4609" max="4609" width="25.7109375" style="100" customWidth="1"/>
    <col min="4610" max="4611" width="10.140625" style="100" customWidth="1"/>
    <col min="4612" max="4620" width="8" style="100" customWidth="1"/>
    <col min="4621" max="4621" width="11.28515625" style="100" customWidth="1"/>
    <col min="4622" max="4622" width="25.7109375" style="100" customWidth="1"/>
    <col min="4623" max="4864" width="9.140625" style="100"/>
    <col min="4865" max="4865" width="25.7109375" style="100" customWidth="1"/>
    <col min="4866" max="4867" width="10.140625" style="100" customWidth="1"/>
    <col min="4868" max="4876" width="8" style="100" customWidth="1"/>
    <col min="4877" max="4877" width="11.28515625" style="100" customWidth="1"/>
    <col min="4878" max="4878" width="25.7109375" style="100" customWidth="1"/>
    <col min="4879" max="5120" width="9.140625" style="100"/>
    <col min="5121" max="5121" width="25.7109375" style="100" customWidth="1"/>
    <col min="5122" max="5123" width="10.140625" style="100" customWidth="1"/>
    <col min="5124" max="5132" width="8" style="100" customWidth="1"/>
    <col min="5133" max="5133" width="11.28515625" style="100" customWidth="1"/>
    <col min="5134" max="5134" width="25.7109375" style="100" customWidth="1"/>
    <col min="5135" max="5376" width="9.140625" style="100"/>
    <col min="5377" max="5377" width="25.7109375" style="100" customWidth="1"/>
    <col min="5378" max="5379" width="10.140625" style="100" customWidth="1"/>
    <col min="5380" max="5388" width="8" style="100" customWidth="1"/>
    <col min="5389" max="5389" width="11.28515625" style="100" customWidth="1"/>
    <col min="5390" max="5390" width="25.7109375" style="100" customWidth="1"/>
    <col min="5391" max="5632" width="9.140625" style="100"/>
    <col min="5633" max="5633" width="25.7109375" style="100" customWidth="1"/>
    <col min="5634" max="5635" width="10.140625" style="100" customWidth="1"/>
    <col min="5636" max="5644" width="8" style="100" customWidth="1"/>
    <col min="5645" max="5645" width="11.28515625" style="100" customWidth="1"/>
    <col min="5646" max="5646" width="25.7109375" style="100" customWidth="1"/>
    <col min="5647" max="5888" width="9.140625" style="100"/>
    <col min="5889" max="5889" width="25.7109375" style="100" customWidth="1"/>
    <col min="5890" max="5891" width="10.140625" style="100" customWidth="1"/>
    <col min="5892" max="5900" width="8" style="100" customWidth="1"/>
    <col min="5901" max="5901" width="11.28515625" style="100" customWidth="1"/>
    <col min="5902" max="5902" width="25.7109375" style="100" customWidth="1"/>
    <col min="5903" max="6144" width="9.140625" style="100"/>
    <col min="6145" max="6145" width="25.7109375" style="100" customWidth="1"/>
    <col min="6146" max="6147" width="10.140625" style="100" customWidth="1"/>
    <col min="6148" max="6156" width="8" style="100" customWidth="1"/>
    <col min="6157" max="6157" width="11.28515625" style="100" customWidth="1"/>
    <col min="6158" max="6158" width="25.7109375" style="100" customWidth="1"/>
    <col min="6159" max="6400" width="9.140625" style="100"/>
    <col min="6401" max="6401" width="25.7109375" style="100" customWidth="1"/>
    <col min="6402" max="6403" width="10.140625" style="100" customWidth="1"/>
    <col min="6404" max="6412" width="8" style="100" customWidth="1"/>
    <col min="6413" max="6413" width="11.28515625" style="100" customWidth="1"/>
    <col min="6414" max="6414" width="25.7109375" style="100" customWidth="1"/>
    <col min="6415" max="6656" width="9.140625" style="100"/>
    <col min="6657" max="6657" width="25.7109375" style="100" customWidth="1"/>
    <col min="6658" max="6659" width="10.140625" style="100" customWidth="1"/>
    <col min="6660" max="6668" width="8" style="100" customWidth="1"/>
    <col min="6669" max="6669" width="11.28515625" style="100" customWidth="1"/>
    <col min="6670" max="6670" width="25.7109375" style="100" customWidth="1"/>
    <col min="6671" max="6912" width="9.140625" style="100"/>
    <col min="6913" max="6913" width="25.7109375" style="100" customWidth="1"/>
    <col min="6914" max="6915" width="10.140625" style="100" customWidth="1"/>
    <col min="6916" max="6924" width="8" style="100" customWidth="1"/>
    <col min="6925" max="6925" width="11.28515625" style="100" customWidth="1"/>
    <col min="6926" max="6926" width="25.7109375" style="100" customWidth="1"/>
    <col min="6927" max="7168" width="9.140625" style="100"/>
    <col min="7169" max="7169" width="25.7109375" style="100" customWidth="1"/>
    <col min="7170" max="7171" width="10.140625" style="100" customWidth="1"/>
    <col min="7172" max="7180" width="8" style="100" customWidth="1"/>
    <col min="7181" max="7181" width="11.28515625" style="100" customWidth="1"/>
    <col min="7182" max="7182" width="25.7109375" style="100" customWidth="1"/>
    <col min="7183" max="7424" width="9.140625" style="100"/>
    <col min="7425" max="7425" width="25.7109375" style="100" customWidth="1"/>
    <col min="7426" max="7427" width="10.140625" style="100" customWidth="1"/>
    <col min="7428" max="7436" width="8" style="100" customWidth="1"/>
    <col min="7437" max="7437" width="11.28515625" style="100" customWidth="1"/>
    <col min="7438" max="7438" width="25.7109375" style="100" customWidth="1"/>
    <col min="7439" max="7680" width="9.140625" style="100"/>
    <col min="7681" max="7681" width="25.7109375" style="100" customWidth="1"/>
    <col min="7682" max="7683" width="10.140625" style="100" customWidth="1"/>
    <col min="7684" max="7692" width="8" style="100" customWidth="1"/>
    <col min="7693" max="7693" width="11.28515625" style="100" customWidth="1"/>
    <col min="7694" max="7694" width="25.7109375" style="100" customWidth="1"/>
    <col min="7695" max="7936" width="9.140625" style="100"/>
    <col min="7937" max="7937" width="25.7109375" style="100" customWidth="1"/>
    <col min="7938" max="7939" width="10.140625" style="100" customWidth="1"/>
    <col min="7940" max="7948" width="8" style="100" customWidth="1"/>
    <col min="7949" max="7949" width="11.28515625" style="100" customWidth="1"/>
    <col min="7950" max="7950" width="25.7109375" style="100" customWidth="1"/>
    <col min="7951" max="8192" width="9.140625" style="100"/>
    <col min="8193" max="8193" width="25.7109375" style="100" customWidth="1"/>
    <col min="8194" max="8195" width="10.140625" style="100" customWidth="1"/>
    <col min="8196" max="8204" width="8" style="100" customWidth="1"/>
    <col min="8205" max="8205" width="11.28515625" style="100" customWidth="1"/>
    <col min="8206" max="8206" width="25.7109375" style="100" customWidth="1"/>
    <col min="8207" max="8448" width="9.140625" style="100"/>
    <col min="8449" max="8449" width="25.7109375" style="100" customWidth="1"/>
    <col min="8450" max="8451" width="10.140625" style="100" customWidth="1"/>
    <col min="8452" max="8460" width="8" style="100" customWidth="1"/>
    <col min="8461" max="8461" width="11.28515625" style="100" customWidth="1"/>
    <col min="8462" max="8462" width="25.7109375" style="100" customWidth="1"/>
    <col min="8463" max="8704" width="9.140625" style="100"/>
    <col min="8705" max="8705" width="25.7109375" style="100" customWidth="1"/>
    <col min="8706" max="8707" width="10.140625" style="100" customWidth="1"/>
    <col min="8708" max="8716" width="8" style="100" customWidth="1"/>
    <col min="8717" max="8717" width="11.28515625" style="100" customWidth="1"/>
    <col min="8718" max="8718" width="25.7109375" style="100" customWidth="1"/>
    <col min="8719" max="8960" width="9.140625" style="100"/>
    <col min="8961" max="8961" width="25.7109375" style="100" customWidth="1"/>
    <col min="8962" max="8963" width="10.140625" style="100" customWidth="1"/>
    <col min="8964" max="8972" width="8" style="100" customWidth="1"/>
    <col min="8973" max="8973" width="11.28515625" style="100" customWidth="1"/>
    <col min="8974" max="8974" width="25.7109375" style="100" customWidth="1"/>
    <col min="8975" max="9216" width="9.140625" style="100"/>
    <col min="9217" max="9217" width="25.7109375" style="100" customWidth="1"/>
    <col min="9218" max="9219" width="10.140625" style="100" customWidth="1"/>
    <col min="9220" max="9228" width="8" style="100" customWidth="1"/>
    <col min="9229" max="9229" width="11.28515625" style="100" customWidth="1"/>
    <col min="9230" max="9230" width="25.7109375" style="100" customWidth="1"/>
    <col min="9231" max="9472" width="9.140625" style="100"/>
    <col min="9473" max="9473" width="25.7109375" style="100" customWidth="1"/>
    <col min="9474" max="9475" width="10.140625" style="100" customWidth="1"/>
    <col min="9476" max="9484" width="8" style="100" customWidth="1"/>
    <col min="9485" max="9485" width="11.28515625" style="100" customWidth="1"/>
    <col min="9486" max="9486" width="25.7109375" style="100" customWidth="1"/>
    <col min="9487" max="9728" width="9.140625" style="100"/>
    <col min="9729" max="9729" width="25.7109375" style="100" customWidth="1"/>
    <col min="9730" max="9731" width="10.140625" style="100" customWidth="1"/>
    <col min="9732" max="9740" width="8" style="100" customWidth="1"/>
    <col min="9741" max="9741" width="11.28515625" style="100" customWidth="1"/>
    <col min="9742" max="9742" width="25.7109375" style="100" customWidth="1"/>
    <col min="9743" max="9984" width="9.140625" style="100"/>
    <col min="9985" max="9985" width="25.7109375" style="100" customWidth="1"/>
    <col min="9986" max="9987" width="10.140625" style="100" customWidth="1"/>
    <col min="9988" max="9996" width="8" style="100" customWidth="1"/>
    <col min="9997" max="9997" width="11.28515625" style="100" customWidth="1"/>
    <col min="9998" max="9998" width="25.7109375" style="100" customWidth="1"/>
    <col min="9999" max="10240" width="9.140625" style="100"/>
    <col min="10241" max="10241" width="25.7109375" style="100" customWidth="1"/>
    <col min="10242" max="10243" width="10.140625" style="100" customWidth="1"/>
    <col min="10244" max="10252" width="8" style="100" customWidth="1"/>
    <col min="10253" max="10253" width="11.28515625" style="100" customWidth="1"/>
    <col min="10254" max="10254" width="25.7109375" style="100" customWidth="1"/>
    <col min="10255" max="10496" width="9.140625" style="100"/>
    <col min="10497" max="10497" width="25.7109375" style="100" customWidth="1"/>
    <col min="10498" max="10499" width="10.140625" style="100" customWidth="1"/>
    <col min="10500" max="10508" width="8" style="100" customWidth="1"/>
    <col min="10509" max="10509" width="11.28515625" style="100" customWidth="1"/>
    <col min="10510" max="10510" width="25.7109375" style="100" customWidth="1"/>
    <col min="10511" max="10752" width="9.140625" style="100"/>
    <col min="10753" max="10753" width="25.7109375" style="100" customWidth="1"/>
    <col min="10754" max="10755" width="10.140625" style="100" customWidth="1"/>
    <col min="10756" max="10764" width="8" style="100" customWidth="1"/>
    <col min="10765" max="10765" width="11.28515625" style="100" customWidth="1"/>
    <col min="10766" max="10766" width="25.7109375" style="100" customWidth="1"/>
    <col min="10767" max="11008" width="9.140625" style="100"/>
    <col min="11009" max="11009" width="25.7109375" style="100" customWidth="1"/>
    <col min="11010" max="11011" width="10.140625" style="100" customWidth="1"/>
    <col min="11012" max="11020" width="8" style="100" customWidth="1"/>
    <col min="11021" max="11021" width="11.28515625" style="100" customWidth="1"/>
    <col min="11022" max="11022" width="25.7109375" style="100" customWidth="1"/>
    <col min="11023" max="11264" width="9.140625" style="100"/>
    <col min="11265" max="11265" width="25.7109375" style="100" customWidth="1"/>
    <col min="11266" max="11267" width="10.140625" style="100" customWidth="1"/>
    <col min="11268" max="11276" width="8" style="100" customWidth="1"/>
    <col min="11277" max="11277" width="11.28515625" style="100" customWidth="1"/>
    <col min="11278" max="11278" width="25.7109375" style="100" customWidth="1"/>
    <col min="11279" max="11520" width="9.140625" style="100"/>
    <col min="11521" max="11521" width="25.7109375" style="100" customWidth="1"/>
    <col min="11522" max="11523" width="10.140625" style="100" customWidth="1"/>
    <col min="11524" max="11532" width="8" style="100" customWidth="1"/>
    <col min="11533" max="11533" width="11.28515625" style="100" customWidth="1"/>
    <col min="11534" max="11534" width="25.7109375" style="100" customWidth="1"/>
    <col min="11535" max="11776" width="9.140625" style="100"/>
    <col min="11777" max="11777" width="25.7109375" style="100" customWidth="1"/>
    <col min="11778" max="11779" width="10.140625" style="100" customWidth="1"/>
    <col min="11780" max="11788" width="8" style="100" customWidth="1"/>
    <col min="11789" max="11789" width="11.28515625" style="100" customWidth="1"/>
    <col min="11790" max="11790" width="25.7109375" style="100" customWidth="1"/>
    <col min="11791" max="12032" width="9.140625" style="100"/>
    <col min="12033" max="12033" width="25.7109375" style="100" customWidth="1"/>
    <col min="12034" max="12035" width="10.140625" style="100" customWidth="1"/>
    <col min="12036" max="12044" width="8" style="100" customWidth="1"/>
    <col min="12045" max="12045" width="11.28515625" style="100" customWidth="1"/>
    <col min="12046" max="12046" width="25.7109375" style="100" customWidth="1"/>
    <col min="12047" max="12288" width="9.140625" style="100"/>
    <col min="12289" max="12289" width="25.7109375" style="100" customWidth="1"/>
    <col min="12290" max="12291" width="10.140625" style="100" customWidth="1"/>
    <col min="12292" max="12300" width="8" style="100" customWidth="1"/>
    <col min="12301" max="12301" width="11.28515625" style="100" customWidth="1"/>
    <col min="12302" max="12302" width="25.7109375" style="100" customWidth="1"/>
    <col min="12303" max="12544" width="9.140625" style="100"/>
    <col min="12545" max="12545" width="25.7109375" style="100" customWidth="1"/>
    <col min="12546" max="12547" width="10.140625" style="100" customWidth="1"/>
    <col min="12548" max="12556" width="8" style="100" customWidth="1"/>
    <col min="12557" max="12557" width="11.28515625" style="100" customWidth="1"/>
    <col min="12558" max="12558" width="25.7109375" style="100" customWidth="1"/>
    <col min="12559" max="12800" width="9.140625" style="100"/>
    <col min="12801" max="12801" width="25.7109375" style="100" customWidth="1"/>
    <col min="12802" max="12803" width="10.140625" style="100" customWidth="1"/>
    <col min="12804" max="12812" width="8" style="100" customWidth="1"/>
    <col min="12813" max="12813" width="11.28515625" style="100" customWidth="1"/>
    <col min="12814" max="12814" width="25.7109375" style="100" customWidth="1"/>
    <col min="12815" max="13056" width="9.140625" style="100"/>
    <col min="13057" max="13057" width="25.7109375" style="100" customWidth="1"/>
    <col min="13058" max="13059" width="10.140625" style="100" customWidth="1"/>
    <col min="13060" max="13068" width="8" style="100" customWidth="1"/>
    <col min="13069" max="13069" width="11.28515625" style="100" customWidth="1"/>
    <col min="13070" max="13070" width="25.7109375" style="100" customWidth="1"/>
    <col min="13071" max="13312" width="9.140625" style="100"/>
    <col min="13313" max="13313" width="25.7109375" style="100" customWidth="1"/>
    <col min="13314" max="13315" width="10.140625" style="100" customWidth="1"/>
    <col min="13316" max="13324" width="8" style="100" customWidth="1"/>
    <col min="13325" max="13325" width="11.28515625" style="100" customWidth="1"/>
    <col min="13326" max="13326" width="25.7109375" style="100" customWidth="1"/>
    <col min="13327" max="13568" width="9.140625" style="100"/>
    <col min="13569" max="13569" width="25.7109375" style="100" customWidth="1"/>
    <col min="13570" max="13571" width="10.140625" style="100" customWidth="1"/>
    <col min="13572" max="13580" width="8" style="100" customWidth="1"/>
    <col min="13581" max="13581" width="11.28515625" style="100" customWidth="1"/>
    <col min="13582" max="13582" width="25.7109375" style="100" customWidth="1"/>
    <col min="13583" max="13824" width="9.140625" style="100"/>
    <col min="13825" max="13825" width="25.7109375" style="100" customWidth="1"/>
    <col min="13826" max="13827" width="10.140625" style="100" customWidth="1"/>
    <col min="13828" max="13836" width="8" style="100" customWidth="1"/>
    <col min="13837" max="13837" width="11.28515625" style="100" customWidth="1"/>
    <col min="13838" max="13838" width="25.7109375" style="100" customWidth="1"/>
    <col min="13839" max="14080" width="9.140625" style="100"/>
    <col min="14081" max="14081" width="25.7109375" style="100" customWidth="1"/>
    <col min="14082" max="14083" width="10.140625" style="100" customWidth="1"/>
    <col min="14084" max="14092" width="8" style="100" customWidth="1"/>
    <col min="14093" max="14093" width="11.28515625" style="100" customWidth="1"/>
    <col min="14094" max="14094" width="25.7109375" style="100" customWidth="1"/>
    <col min="14095" max="14336" width="9.140625" style="100"/>
    <col min="14337" max="14337" width="25.7109375" style="100" customWidth="1"/>
    <col min="14338" max="14339" width="10.140625" style="100" customWidth="1"/>
    <col min="14340" max="14348" width="8" style="100" customWidth="1"/>
    <col min="14349" max="14349" width="11.28515625" style="100" customWidth="1"/>
    <col min="14350" max="14350" width="25.7109375" style="100" customWidth="1"/>
    <col min="14351" max="14592" width="9.140625" style="100"/>
    <col min="14593" max="14593" width="25.7109375" style="100" customWidth="1"/>
    <col min="14594" max="14595" width="10.140625" style="100" customWidth="1"/>
    <col min="14596" max="14604" width="8" style="100" customWidth="1"/>
    <col min="14605" max="14605" width="11.28515625" style="100" customWidth="1"/>
    <col min="14606" max="14606" width="25.7109375" style="100" customWidth="1"/>
    <col min="14607" max="14848" width="9.140625" style="100"/>
    <col min="14849" max="14849" width="25.7109375" style="100" customWidth="1"/>
    <col min="14850" max="14851" width="10.140625" style="100" customWidth="1"/>
    <col min="14852" max="14860" width="8" style="100" customWidth="1"/>
    <col min="14861" max="14861" width="11.28515625" style="100" customWidth="1"/>
    <col min="14862" max="14862" width="25.7109375" style="100" customWidth="1"/>
    <col min="14863" max="15104" width="9.140625" style="100"/>
    <col min="15105" max="15105" width="25.7109375" style="100" customWidth="1"/>
    <col min="15106" max="15107" width="10.140625" style="100" customWidth="1"/>
    <col min="15108" max="15116" width="8" style="100" customWidth="1"/>
    <col min="15117" max="15117" width="11.28515625" style="100" customWidth="1"/>
    <col min="15118" max="15118" width="25.7109375" style="100" customWidth="1"/>
    <col min="15119" max="15360" width="9.140625" style="100"/>
    <col min="15361" max="15361" width="25.7109375" style="100" customWidth="1"/>
    <col min="15362" max="15363" width="10.140625" style="100" customWidth="1"/>
    <col min="15364" max="15372" width="8" style="100" customWidth="1"/>
    <col min="15373" max="15373" width="11.28515625" style="100" customWidth="1"/>
    <col min="15374" max="15374" width="25.7109375" style="100" customWidth="1"/>
    <col min="15375" max="15616" width="9.140625" style="100"/>
    <col min="15617" max="15617" width="25.7109375" style="100" customWidth="1"/>
    <col min="15618" max="15619" width="10.140625" style="100" customWidth="1"/>
    <col min="15620" max="15628" width="8" style="100" customWidth="1"/>
    <col min="15629" max="15629" width="11.28515625" style="100" customWidth="1"/>
    <col min="15630" max="15630" width="25.7109375" style="100" customWidth="1"/>
    <col min="15631" max="15872" width="9.140625" style="100"/>
    <col min="15873" max="15873" width="25.7109375" style="100" customWidth="1"/>
    <col min="15874" max="15875" width="10.140625" style="100" customWidth="1"/>
    <col min="15876" max="15884" width="8" style="100" customWidth="1"/>
    <col min="15885" max="15885" width="11.28515625" style="100" customWidth="1"/>
    <col min="15886" max="15886" width="25.7109375" style="100" customWidth="1"/>
    <col min="15887" max="16128" width="9.140625" style="100"/>
    <col min="16129" max="16129" width="25.7109375" style="100" customWidth="1"/>
    <col min="16130" max="16131" width="10.140625" style="100" customWidth="1"/>
    <col min="16132" max="16140" width="8" style="100" customWidth="1"/>
    <col min="16141" max="16141" width="11.28515625" style="100" customWidth="1"/>
    <col min="16142" max="16142" width="25.7109375" style="100" customWidth="1"/>
    <col min="16143" max="16384" width="9.140625" style="100"/>
  </cols>
  <sheetData>
    <row r="1" spans="1:14" s="268" customFormat="1" ht="20.25">
      <c r="A1" s="1101" t="s">
        <v>1404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</row>
    <row r="2" spans="1:14" s="158" customFormat="1" ht="15.75">
      <c r="A2" s="1102" t="s">
        <v>1405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</row>
    <row r="3" spans="1:14" s="158" customFormat="1" ht="22.5" customHeight="1">
      <c r="A3" s="1103" t="s">
        <v>1262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</row>
    <row r="4" spans="1:14" ht="15.75">
      <c r="A4" s="675" t="s">
        <v>193</v>
      </c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70" t="s">
        <v>194</v>
      </c>
    </row>
    <row r="5" spans="1:14" s="11" customFormat="1" ht="57" customHeight="1">
      <c r="A5" s="1105" t="s">
        <v>741</v>
      </c>
      <c r="B5" s="1105"/>
      <c r="C5" s="50">
        <v>2016</v>
      </c>
      <c r="D5" s="50">
        <v>2015</v>
      </c>
      <c r="E5" s="50">
        <v>2014</v>
      </c>
      <c r="F5" s="50">
        <v>2013</v>
      </c>
      <c r="G5" s="50">
        <v>2012</v>
      </c>
      <c r="H5" s="51">
        <v>2011</v>
      </c>
      <c r="I5" s="51">
        <v>2010</v>
      </c>
      <c r="J5" s="50">
        <v>2009</v>
      </c>
      <c r="K5" s="51">
        <v>2008</v>
      </c>
      <c r="L5" s="51">
        <v>2007</v>
      </c>
      <c r="M5" s="1133" t="s">
        <v>1378</v>
      </c>
      <c r="N5" s="1133"/>
    </row>
    <row r="6" spans="1:14" ht="21.95" customHeight="1" thickBot="1">
      <c r="A6" s="1129" t="s">
        <v>874</v>
      </c>
      <c r="B6" s="56" t="s">
        <v>170</v>
      </c>
      <c r="C6" s="420">
        <v>3.15</v>
      </c>
      <c r="D6" s="420">
        <v>3.5177098495875789</v>
      </c>
      <c r="E6" s="420">
        <v>2.0115665074176516</v>
      </c>
      <c r="F6" s="420">
        <v>2.95</v>
      </c>
      <c r="G6" s="420">
        <v>2.6</v>
      </c>
      <c r="H6" s="420">
        <v>2.37</v>
      </c>
      <c r="I6" s="420">
        <v>3.1</v>
      </c>
      <c r="J6" s="1003">
        <v>3.25</v>
      </c>
      <c r="K6" s="420">
        <v>2.2000000000000002</v>
      </c>
      <c r="L6" s="420">
        <v>3.62</v>
      </c>
      <c r="M6" s="53" t="s">
        <v>195</v>
      </c>
      <c r="N6" s="1131" t="s">
        <v>196</v>
      </c>
    </row>
    <row r="7" spans="1:14" ht="26.25" customHeight="1" thickTop="1" thickBot="1">
      <c r="A7" s="1130"/>
      <c r="B7" s="224" t="s">
        <v>173</v>
      </c>
      <c r="C7" s="421">
        <v>2.0699999999999998</v>
      </c>
      <c r="D7" s="421">
        <v>3.2103602132985092</v>
      </c>
      <c r="E7" s="421">
        <v>2.2871519240665563</v>
      </c>
      <c r="F7" s="421">
        <v>3.14</v>
      </c>
      <c r="G7" s="421">
        <v>3.5</v>
      </c>
      <c r="H7" s="421">
        <v>3.07</v>
      </c>
      <c r="I7" s="421">
        <v>2.88</v>
      </c>
      <c r="J7" s="1004">
        <v>3.64</v>
      </c>
      <c r="K7" s="421">
        <v>3.9</v>
      </c>
      <c r="L7" s="421">
        <v>3.8</v>
      </c>
      <c r="M7" s="54" t="s">
        <v>197</v>
      </c>
      <c r="N7" s="1132"/>
    </row>
    <row r="8" spans="1:14" ht="21.95" customHeight="1" thickTop="1" thickBot="1">
      <c r="A8" s="1130"/>
      <c r="B8" s="224" t="s">
        <v>66</v>
      </c>
      <c r="C8" s="422">
        <v>2.39</v>
      </c>
      <c r="D8" s="422">
        <v>3.30553677409661</v>
      </c>
      <c r="E8" s="422">
        <v>2.2009983099477264</v>
      </c>
      <c r="F8" s="422">
        <v>3.08</v>
      </c>
      <c r="G8" s="422">
        <v>3.2</v>
      </c>
      <c r="H8" s="422">
        <v>2.81</v>
      </c>
      <c r="I8" s="422">
        <v>2.97</v>
      </c>
      <c r="J8" s="1005">
        <v>3.48</v>
      </c>
      <c r="K8" s="422">
        <v>3.14</v>
      </c>
      <c r="L8" s="422">
        <v>3.7</v>
      </c>
      <c r="M8" s="54" t="s">
        <v>67</v>
      </c>
      <c r="N8" s="1132"/>
    </row>
    <row r="9" spans="1:14" ht="21.95" customHeight="1" thickTop="1" thickBot="1">
      <c r="A9" s="1134" t="s">
        <v>875</v>
      </c>
      <c r="B9" s="58" t="s">
        <v>170</v>
      </c>
      <c r="C9" s="423">
        <v>0.76</v>
      </c>
      <c r="D9" s="423">
        <v>1.576904415332363</v>
      </c>
      <c r="E9" s="423">
        <v>1.257229067136032</v>
      </c>
      <c r="F9" s="423">
        <v>1.1499999999999999</v>
      </c>
      <c r="G9" s="423">
        <v>0.9</v>
      </c>
      <c r="H9" s="423">
        <v>1.32</v>
      </c>
      <c r="I9" s="423">
        <v>1.81</v>
      </c>
      <c r="J9" s="1006">
        <v>1.1000000000000001</v>
      </c>
      <c r="K9" s="423">
        <v>1.4</v>
      </c>
      <c r="L9" s="423">
        <v>1.3</v>
      </c>
      <c r="M9" s="59" t="s">
        <v>195</v>
      </c>
      <c r="N9" s="1135" t="s">
        <v>198</v>
      </c>
    </row>
    <row r="10" spans="1:14" ht="27.75" customHeight="1" thickTop="1" thickBot="1">
      <c r="A10" s="1134"/>
      <c r="B10" s="226" t="s">
        <v>173</v>
      </c>
      <c r="C10" s="423">
        <v>0.74</v>
      </c>
      <c r="D10" s="423">
        <v>1.1426705843943845</v>
      </c>
      <c r="E10" s="423">
        <v>1.5438275487449253</v>
      </c>
      <c r="F10" s="423">
        <v>0.88</v>
      </c>
      <c r="G10" s="423">
        <v>1.2</v>
      </c>
      <c r="H10" s="423">
        <v>1.77</v>
      </c>
      <c r="I10" s="423">
        <v>1.44</v>
      </c>
      <c r="J10" s="1006">
        <v>1.45</v>
      </c>
      <c r="K10" s="423">
        <v>2.0299999999999998</v>
      </c>
      <c r="L10" s="423">
        <v>1.3</v>
      </c>
      <c r="M10" s="60" t="s">
        <v>197</v>
      </c>
      <c r="N10" s="1135"/>
    </row>
    <row r="11" spans="1:14" ht="21.95" customHeight="1" thickTop="1" thickBot="1">
      <c r="A11" s="1134"/>
      <c r="B11" s="226" t="s">
        <v>66</v>
      </c>
      <c r="C11" s="970">
        <v>0.75</v>
      </c>
      <c r="D11" s="424">
        <v>1.277139208173691</v>
      </c>
      <c r="E11" s="424">
        <v>1.4542310262154619</v>
      </c>
      <c r="F11" s="424">
        <v>0.97</v>
      </c>
      <c r="G11" s="424">
        <v>1.1000000000000001</v>
      </c>
      <c r="H11" s="424">
        <v>1.66</v>
      </c>
      <c r="I11" s="424">
        <v>1.58</v>
      </c>
      <c r="J11" s="1007">
        <v>1.31</v>
      </c>
      <c r="K11" s="424">
        <v>1.74</v>
      </c>
      <c r="L11" s="424">
        <v>1.3</v>
      </c>
      <c r="M11" s="60" t="s">
        <v>67</v>
      </c>
      <c r="N11" s="1135"/>
    </row>
    <row r="12" spans="1:14" ht="21.95" customHeight="1" thickTop="1" thickBot="1">
      <c r="A12" s="1130" t="s">
        <v>877</v>
      </c>
      <c r="B12" s="57" t="s">
        <v>170</v>
      </c>
      <c r="C12" s="421">
        <v>3.91</v>
      </c>
      <c r="D12" s="421">
        <v>5.094614264919942</v>
      </c>
      <c r="E12" s="421">
        <v>3.2687955745536836</v>
      </c>
      <c r="F12" s="421">
        <v>4.0999999999999996</v>
      </c>
      <c r="G12" s="421">
        <v>3.5</v>
      </c>
      <c r="H12" s="421">
        <v>3.69</v>
      </c>
      <c r="I12" s="421">
        <v>4.91</v>
      </c>
      <c r="J12" s="1004">
        <v>4.34</v>
      </c>
      <c r="K12" s="421">
        <v>3.5</v>
      </c>
      <c r="L12" s="421">
        <v>4.9000000000000004</v>
      </c>
      <c r="M12" s="55" t="s">
        <v>195</v>
      </c>
      <c r="N12" s="1132" t="s">
        <v>199</v>
      </c>
    </row>
    <row r="13" spans="1:14" ht="24" customHeight="1" thickTop="1" thickBot="1">
      <c r="A13" s="1130"/>
      <c r="B13" s="224" t="s">
        <v>173</v>
      </c>
      <c r="C13" s="421">
        <v>2.81</v>
      </c>
      <c r="D13" s="421">
        <v>4.3530307976928935</v>
      </c>
      <c r="E13" s="421">
        <v>3.8309794728114812</v>
      </c>
      <c r="F13" s="421">
        <v>4.0199999999999996</v>
      </c>
      <c r="G13" s="421">
        <v>4.7</v>
      </c>
      <c r="H13" s="421">
        <v>4.83</v>
      </c>
      <c r="I13" s="421">
        <v>4.33</v>
      </c>
      <c r="J13" s="1004">
        <v>5.0999999999999996</v>
      </c>
      <c r="K13" s="421">
        <v>5.9</v>
      </c>
      <c r="L13" s="421">
        <v>5.0999999999999996</v>
      </c>
      <c r="M13" s="54" t="s">
        <v>197</v>
      </c>
      <c r="N13" s="1132"/>
    </row>
    <row r="14" spans="1:14" ht="21.95" customHeight="1" thickTop="1" thickBot="1">
      <c r="A14" s="1130"/>
      <c r="B14" s="224" t="s">
        <v>66</v>
      </c>
      <c r="C14" s="969">
        <v>3.13</v>
      </c>
      <c r="D14" s="422">
        <v>4.5826759822703025</v>
      </c>
      <c r="E14" s="422">
        <v>3.6552293361631882</v>
      </c>
      <c r="F14" s="422">
        <v>4.05</v>
      </c>
      <c r="G14" s="422">
        <v>4.3</v>
      </c>
      <c r="H14" s="422">
        <v>4.41</v>
      </c>
      <c r="I14" s="422">
        <v>4.5599999999999996</v>
      </c>
      <c r="J14" s="1005">
        <v>4.79</v>
      </c>
      <c r="K14" s="422">
        <v>4.9000000000000004</v>
      </c>
      <c r="L14" s="422">
        <v>4.97</v>
      </c>
      <c r="M14" s="54" t="s">
        <v>67</v>
      </c>
      <c r="N14" s="1132"/>
    </row>
    <row r="15" spans="1:14" ht="21.95" customHeight="1" thickTop="1" thickBot="1">
      <c r="A15" s="1136" t="s">
        <v>876</v>
      </c>
      <c r="B15" s="58" t="s">
        <v>170</v>
      </c>
      <c r="C15" s="423">
        <v>2.77</v>
      </c>
      <c r="D15" s="423">
        <v>3.2751091703056767</v>
      </c>
      <c r="E15" s="423">
        <v>3.8974101081216999</v>
      </c>
      <c r="F15" s="423">
        <v>3.33</v>
      </c>
      <c r="G15" s="423">
        <v>3.6</v>
      </c>
      <c r="H15" s="423">
        <v>2.77</v>
      </c>
      <c r="I15" s="423">
        <v>1.81</v>
      </c>
      <c r="J15" s="1006">
        <v>2.85</v>
      </c>
      <c r="K15" s="423">
        <v>2.2000000000000002</v>
      </c>
      <c r="L15" s="423">
        <v>2.4</v>
      </c>
      <c r="M15" s="59" t="s">
        <v>195</v>
      </c>
      <c r="N15" s="1135" t="s">
        <v>200</v>
      </c>
    </row>
    <row r="16" spans="1:14" ht="26.25" customHeight="1" thickTop="1" thickBot="1">
      <c r="A16" s="1137"/>
      <c r="B16" s="226" t="s">
        <v>173</v>
      </c>
      <c r="C16" s="423">
        <v>2.91</v>
      </c>
      <c r="D16" s="423">
        <v>2.6118184786157363</v>
      </c>
      <c r="E16" s="423">
        <v>2.515867116473212</v>
      </c>
      <c r="F16" s="423">
        <v>2.2599999999999998</v>
      </c>
      <c r="G16" s="423">
        <v>2.1</v>
      </c>
      <c r="H16" s="423">
        <v>3.38</v>
      </c>
      <c r="I16" s="423">
        <v>2.46</v>
      </c>
      <c r="J16" s="1006">
        <v>1.91</v>
      </c>
      <c r="K16" s="423">
        <v>3.24</v>
      </c>
      <c r="L16" s="423">
        <v>2.6</v>
      </c>
      <c r="M16" s="60" t="s">
        <v>197</v>
      </c>
      <c r="N16" s="1135"/>
    </row>
    <row r="17" spans="1:14" ht="21.95" customHeight="1" thickTop="1">
      <c r="A17" s="1138"/>
      <c r="B17" s="228" t="s">
        <v>66</v>
      </c>
      <c r="C17" s="971">
        <v>2.87</v>
      </c>
      <c r="D17" s="425">
        <v>2.8172188415596122</v>
      </c>
      <c r="E17" s="425">
        <v>2.9477655936799909</v>
      </c>
      <c r="F17" s="425">
        <v>2.62</v>
      </c>
      <c r="G17" s="425">
        <v>2.6</v>
      </c>
      <c r="H17" s="425">
        <v>3.15</v>
      </c>
      <c r="I17" s="425">
        <v>2.2000000000000002</v>
      </c>
      <c r="J17" s="1008">
        <v>2.2799999999999998</v>
      </c>
      <c r="K17" s="425">
        <v>2.8</v>
      </c>
      <c r="L17" s="425">
        <v>2.5</v>
      </c>
      <c r="M17" s="61" t="s">
        <v>67</v>
      </c>
      <c r="N17" s="1139"/>
    </row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L16"/>
  <sheetViews>
    <sheetView view="pageBreakPreview" topLeftCell="A4" zoomScaleNormal="100" zoomScaleSheetLayoutView="100" workbookViewId="0">
      <selection activeCell="D16" sqref="D16"/>
    </sheetView>
  </sheetViews>
  <sheetFormatPr defaultRowHeight="15.75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20"/>
    <col min="257" max="257" width="22.7109375" style="20" customWidth="1"/>
    <col min="258" max="258" width="10.28515625" style="20" customWidth="1"/>
    <col min="259" max="266" width="8.7109375" style="20" customWidth="1"/>
    <col min="267" max="267" width="22.7109375" style="20" customWidth="1"/>
    <col min="268" max="512" width="9.140625" style="20"/>
    <col min="513" max="513" width="22.7109375" style="20" customWidth="1"/>
    <col min="514" max="514" width="10.28515625" style="20" customWidth="1"/>
    <col min="515" max="522" width="8.7109375" style="20" customWidth="1"/>
    <col min="523" max="523" width="22.7109375" style="20" customWidth="1"/>
    <col min="524" max="768" width="9.140625" style="20"/>
    <col min="769" max="769" width="22.7109375" style="20" customWidth="1"/>
    <col min="770" max="770" width="10.28515625" style="20" customWidth="1"/>
    <col min="771" max="778" width="8.7109375" style="20" customWidth="1"/>
    <col min="779" max="779" width="22.7109375" style="20" customWidth="1"/>
    <col min="780" max="1024" width="9.140625" style="20"/>
    <col min="1025" max="1025" width="22.7109375" style="20" customWidth="1"/>
    <col min="1026" max="1026" width="10.28515625" style="20" customWidth="1"/>
    <col min="1027" max="1034" width="8.7109375" style="20" customWidth="1"/>
    <col min="1035" max="1035" width="22.7109375" style="20" customWidth="1"/>
    <col min="1036" max="1280" width="9.140625" style="20"/>
    <col min="1281" max="1281" width="22.7109375" style="20" customWidth="1"/>
    <col min="1282" max="1282" width="10.28515625" style="20" customWidth="1"/>
    <col min="1283" max="1290" width="8.7109375" style="20" customWidth="1"/>
    <col min="1291" max="1291" width="22.7109375" style="20" customWidth="1"/>
    <col min="1292" max="1536" width="9.140625" style="20"/>
    <col min="1537" max="1537" width="22.7109375" style="20" customWidth="1"/>
    <col min="1538" max="1538" width="10.28515625" style="20" customWidth="1"/>
    <col min="1539" max="1546" width="8.7109375" style="20" customWidth="1"/>
    <col min="1547" max="1547" width="22.7109375" style="20" customWidth="1"/>
    <col min="1548" max="1792" width="9.140625" style="20"/>
    <col min="1793" max="1793" width="22.7109375" style="20" customWidth="1"/>
    <col min="1794" max="1794" width="10.28515625" style="20" customWidth="1"/>
    <col min="1795" max="1802" width="8.7109375" style="20" customWidth="1"/>
    <col min="1803" max="1803" width="22.7109375" style="20" customWidth="1"/>
    <col min="1804" max="2048" width="9.140625" style="20"/>
    <col min="2049" max="2049" width="22.7109375" style="20" customWidth="1"/>
    <col min="2050" max="2050" width="10.28515625" style="20" customWidth="1"/>
    <col min="2051" max="2058" width="8.7109375" style="20" customWidth="1"/>
    <col min="2059" max="2059" width="22.7109375" style="20" customWidth="1"/>
    <col min="2060" max="2304" width="9.140625" style="20"/>
    <col min="2305" max="2305" width="22.7109375" style="20" customWidth="1"/>
    <col min="2306" max="2306" width="10.28515625" style="20" customWidth="1"/>
    <col min="2307" max="2314" width="8.7109375" style="20" customWidth="1"/>
    <col min="2315" max="2315" width="22.7109375" style="20" customWidth="1"/>
    <col min="2316" max="2560" width="9.140625" style="20"/>
    <col min="2561" max="2561" width="22.7109375" style="20" customWidth="1"/>
    <col min="2562" max="2562" width="10.28515625" style="20" customWidth="1"/>
    <col min="2563" max="2570" width="8.7109375" style="20" customWidth="1"/>
    <col min="2571" max="2571" width="22.7109375" style="20" customWidth="1"/>
    <col min="2572" max="2816" width="9.140625" style="20"/>
    <col min="2817" max="2817" width="22.7109375" style="20" customWidth="1"/>
    <col min="2818" max="2818" width="10.28515625" style="20" customWidth="1"/>
    <col min="2819" max="2826" width="8.7109375" style="20" customWidth="1"/>
    <col min="2827" max="2827" width="22.7109375" style="20" customWidth="1"/>
    <col min="2828" max="3072" width="9.140625" style="20"/>
    <col min="3073" max="3073" width="22.7109375" style="20" customWidth="1"/>
    <col min="3074" max="3074" width="10.28515625" style="20" customWidth="1"/>
    <col min="3075" max="3082" width="8.7109375" style="20" customWidth="1"/>
    <col min="3083" max="3083" width="22.7109375" style="20" customWidth="1"/>
    <col min="3084" max="3328" width="9.140625" style="20"/>
    <col min="3329" max="3329" width="22.7109375" style="20" customWidth="1"/>
    <col min="3330" max="3330" width="10.28515625" style="20" customWidth="1"/>
    <col min="3331" max="3338" width="8.7109375" style="20" customWidth="1"/>
    <col min="3339" max="3339" width="22.7109375" style="20" customWidth="1"/>
    <col min="3340" max="3584" width="9.140625" style="20"/>
    <col min="3585" max="3585" width="22.7109375" style="20" customWidth="1"/>
    <col min="3586" max="3586" width="10.28515625" style="20" customWidth="1"/>
    <col min="3587" max="3594" width="8.7109375" style="20" customWidth="1"/>
    <col min="3595" max="3595" width="22.7109375" style="20" customWidth="1"/>
    <col min="3596" max="3840" width="9.140625" style="20"/>
    <col min="3841" max="3841" width="22.7109375" style="20" customWidth="1"/>
    <col min="3842" max="3842" width="10.28515625" style="20" customWidth="1"/>
    <col min="3843" max="3850" width="8.7109375" style="20" customWidth="1"/>
    <col min="3851" max="3851" width="22.7109375" style="20" customWidth="1"/>
    <col min="3852" max="4096" width="9.140625" style="20"/>
    <col min="4097" max="4097" width="22.7109375" style="20" customWidth="1"/>
    <col min="4098" max="4098" width="10.28515625" style="20" customWidth="1"/>
    <col min="4099" max="4106" width="8.7109375" style="20" customWidth="1"/>
    <col min="4107" max="4107" width="22.7109375" style="20" customWidth="1"/>
    <col min="4108" max="4352" width="9.140625" style="20"/>
    <col min="4353" max="4353" width="22.7109375" style="20" customWidth="1"/>
    <col min="4354" max="4354" width="10.28515625" style="20" customWidth="1"/>
    <col min="4355" max="4362" width="8.7109375" style="20" customWidth="1"/>
    <col min="4363" max="4363" width="22.7109375" style="20" customWidth="1"/>
    <col min="4364" max="4608" width="9.140625" style="20"/>
    <col min="4609" max="4609" width="22.7109375" style="20" customWidth="1"/>
    <col min="4610" max="4610" width="10.28515625" style="20" customWidth="1"/>
    <col min="4611" max="4618" width="8.7109375" style="20" customWidth="1"/>
    <col min="4619" max="4619" width="22.7109375" style="20" customWidth="1"/>
    <col min="4620" max="4864" width="9.140625" style="20"/>
    <col min="4865" max="4865" width="22.7109375" style="20" customWidth="1"/>
    <col min="4866" max="4866" width="10.28515625" style="20" customWidth="1"/>
    <col min="4867" max="4874" width="8.7109375" style="20" customWidth="1"/>
    <col min="4875" max="4875" width="22.7109375" style="20" customWidth="1"/>
    <col min="4876" max="5120" width="9.140625" style="20"/>
    <col min="5121" max="5121" width="22.7109375" style="20" customWidth="1"/>
    <col min="5122" max="5122" width="10.28515625" style="20" customWidth="1"/>
    <col min="5123" max="5130" width="8.7109375" style="20" customWidth="1"/>
    <col min="5131" max="5131" width="22.7109375" style="20" customWidth="1"/>
    <col min="5132" max="5376" width="9.140625" style="20"/>
    <col min="5377" max="5377" width="22.7109375" style="20" customWidth="1"/>
    <col min="5378" max="5378" width="10.28515625" style="20" customWidth="1"/>
    <col min="5379" max="5386" width="8.7109375" style="20" customWidth="1"/>
    <col min="5387" max="5387" width="22.7109375" style="20" customWidth="1"/>
    <col min="5388" max="5632" width="9.140625" style="20"/>
    <col min="5633" max="5633" width="22.7109375" style="20" customWidth="1"/>
    <col min="5634" max="5634" width="10.28515625" style="20" customWidth="1"/>
    <col min="5635" max="5642" width="8.7109375" style="20" customWidth="1"/>
    <col min="5643" max="5643" width="22.7109375" style="20" customWidth="1"/>
    <col min="5644" max="5888" width="9.140625" style="20"/>
    <col min="5889" max="5889" width="22.7109375" style="20" customWidth="1"/>
    <col min="5890" max="5890" width="10.28515625" style="20" customWidth="1"/>
    <col min="5891" max="5898" width="8.7109375" style="20" customWidth="1"/>
    <col min="5899" max="5899" width="22.7109375" style="20" customWidth="1"/>
    <col min="5900" max="6144" width="9.140625" style="20"/>
    <col min="6145" max="6145" width="22.7109375" style="20" customWidth="1"/>
    <col min="6146" max="6146" width="10.28515625" style="20" customWidth="1"/>
    <col min="6147" max="6154" width="8.7109375" style="20" customWidth="1"/>
    <col min="6155" max="6155" width="22.7109375" style="20" customWidth="1"/>
    <col min="6156" max="6400" width="9.140625" style="20"/>
    <col min="6401" max="6401" width="22.7109375" style="20" customWidth="1"/>
    <col min="6402" max="6402" width="10.28515625" style="20" customWidth="1"/>
    <col min="6403" max="6410" width="8.7109375" style="20" customWidth="1"/>
    <col min="6411" max="6411" width="22.7109375" style="20" customWidth="1"/>
    <col min="6412" max="6656" width="9.140625" style="20"/>
    <col min="6657" max="6657" width="22.7109375" style="20" customWidth="1"/>
    <col min="6658" max="6658" width="10.28515625" style="20" customWidth="1"/>
    <col min="6659" max="6666" width="8.7109375" style="20" customWidth="1"/>
    <col min="6667" max="6667" width="22.7109375" style="20" customWidth="1"/>
    <col min="6668" max="6912" width="9.140625" style="20"/>
    <col min="6913" max="6913" width="22.7109375" style="20" customWidth="1"/>
    <col min="6914" max="6914" width="10.28515625" style="20" customWidth="1"/>
    <col min="6915" max="6922" width="8.7109375" style="20" customWidth="1"/>
    <col min="6923" max="6923" width="22.7109375" style="20" customWidth="1"/>
    <col min="6924" max="7168" width="9.140625" style="20"/>
    <col min="7169" max="7169" width="22.7109375" style="20" customWidth="1"/>
    <col min="7170" max="7170" width="10.28515625" style="20" customWidth="1"/>
    <col min="7171" max="7178" width="8.7109375" style="20" customWidth="1"/>
    <col min="7179" max="7179" width="22.7109375" style="20" customWidth="1"/>
    <col min="7180" max="7424" width="9.140625" style="20"/>
    <col min="7425" max="7425" width="22.7109375" style="20" customWidth="1"/>
    <col min="7426" max="7426" width="10.28515625" style="20" customWidth="1"/>
    <col min="7427" max="7434" width="8.7109375" style="20" customWidth="1"/>
    <col min="7435" max="7435" width="22.7109375" style="20" customWidth="1"/>
    <col min="7436" max="7680" width="9.140625" style="20"/>
    <col min="7681" max="7681" width="22.7109375" style="20" customWidth="1"/>
    <col min="7682" max="7682" width="10.28515625" style="20" customWidth="1"/>
    <col min="7683" max="7690" width="8.7109375" style="20" customWidth="1"/>
    <col min="7691" max="7691" width="22.7109375" style="20" customWidth="1"/>
    <col min="7692" max="7936" width="9.140625" style="20"/>
    <col min="7937" max="7937" width="22.7109375" style="20" customWidth="1"/>
    <col min="7938" max="7938" width="10.28515625" style="20" customWidth="1"/>
    <col min="7939" max="7946" width="8.7109375" style="20" customWidth="1"/>
    <col min="7947" max="7947" width="22.7109375" style="20" customWidth="1"/>
    <col min="7948" max="8192" width="9.140625" style="20"/>
    <col min="8193" max="8193" width="22.7109375" style="20" customWidth="1"/>
    <col min="8194" max="8194" width="10.28515625" style="20" customWidth="1"/>
    <col min="8195" max="8202" width="8.7109375" style="20" customWidth="1"/>
    <col min="8203" max="8203" width="22.7109375" style="20" customWidth="1"/>
    <col min="8204" max="8448" width="9.140625" style="20"/>
    <col min="8449" max="8449" width="22.7109375" style="20" customWidth="1"/>
    <col min="8450" max="8450" width="10.28515625" style="20" customWidth="1"/>
    <col min="8451" max="8458" width="8.7109375" style="20" customWidth="1"/>
    <col min="8459" max="8459" width="22.7109375" style="20" customWidth="1"/>
    <col min="8460" max="8704" width="9.140625" style="20"/>
    <col min="8705" max="8705" width="22.7109375" style="20" customWidth="1"/>
    <col min="8706" max="8706" width="10.28515625" style="20" customWidth="1"/>
    <col min="8707" max="8714" width="8.7109375" style="20" customWidth="1"/>
    <col min="8715" max="8715" width="22.7109375" style="20" customWidth="1"/>
    <col min="8716" max="8960" width="9.140625" style="20"/>
    <col min="8961" max="8961" width="22.7109375" style="20" customWidth="1"/>
    <col min="8962" max="8962" width="10.28515625" style="20" customWidth="1"/>
    <col min="8963" max="8970" width="8.7109375" style="20" customWidth="1"/>
    <col min="8971" max="8971" width="22.7109375" style="20" customWidth="1"/>
    <col min="8972" max="9216" width="9.140625" style="20"/>
    <col min="9217" max="9217" width="22.7109375" style="20" customWidth="1"/>
    <col min="9218" max="9218" width="10.28515625" style="20" customWidth="1"/>
    <col min="9219" max="9226" width="8.7109375" style="20" customWidth="1"/>
    <col min="9227" max="9227" width="22.7109375" style="20" customWidth="1"/>
    <col min="9228" max="9472" width="9.140625" style="20"/>
    <col min="9473" max="9473" width="22.7109375" style="20" customWidth="1"/>
    <col min="9474" max="9474" width="10.28515625" style="20" customWidth="1"/>
    <col min="9475" max="9482" width="8.7109375" style="20" customWidth="1"/>
    <col min="9483" max="9483" width="22.7109375" style="20" customWidth="1"/>
    <col min="9484" max="9728" width="9.140625" style="20"/>
    <col min="9729" max="9729" width="22.7109375" style="20" customWidth="1"/>
    <col min="9730" max="9730" width="10.28515625" style="20" customWidth="1"/>
    <col min="9731" max="9738" width="8.7109375" style="20" customWidth="1"/>
    <col min="9739" max="9739" width="22.7109375" style="20" customWidth="1"/>
    <col min="9740" max="9984" width="9.140625" style="20"/>
    <col min="9985" max="9985" width="22.7109375" style="20" customWidth="1"/>
    <col min="9986" max="9986" width="10.28515625" style="20" customWidth="1"/>
    <col min="9987" max="9994" width="8.7109375" style="20" customWidth="1"/>
    <col min="9995" max="9995" width="22.7109375" style="20" customWidth="1"/>
    <col min="9996" max="10240" width="9.140625" style="20"/>
    <col min="10241" max="10241" width="22.7109375" style="20" customWidth="1"/>
    <col min="10242" max="10242" width="10.28515625" style="20" customWidth="1"/>
    <col min="10243" max="10250" width="8.7109375" style="20" customWidth="1"/>
    <col min="10251" max="10251" width="22.7109375" style="20" customWidth="1"/>
    <col min="10252" max="10496" width="9.140625" style="20"/>
    <col min="10497" max="10497" width="22.7109375" style="20" customWidth="1"/>
    <col min="10498" max="10498" width="10.28515625" style="20" customWidth="1"/>
    <col min="10499" max="10506" width="8.7109375" style="20" customWidth="1"/>
    <col min="10507" max="10507" width="22.7109375" style="20" customWidth="1"/>
    <col min="10508" max="10752" width="9.140625" style="20"/>
    <col min="10753" max="10753" width="22.7109375" style="20" customWidth="1"/>
    <col min="10754" max="10754" width="10.28515625" style="20" customWidth="1"/>
    <col min="10755" max="10762" width="8.7109375" style="20" customWidth="1"/>
    <col min="10763" max="10763" width="22.7109375" style="20" customWidth="1"/>
    <col min="10764" max="11008" width="9.140625" style="20"/>
    <col min="11009" max="11009" width="22.7109375" style="20" customWidth="1"/>
    <col min="11010" max="11010" width="10.28515625" style="20" customWidth="1"/>
    <col min="11011" max="11018" width="8.7109375" style="20" customWidth="1"/>
    <col min="11019" max="11019" width="22.7109375" style="20" customWidth="1"/>
    <col min="11020" max="11264" width="9.140625" style="20"/>
    <col min="11265" max="11265" width="22.7109375" style="20" customWidth="1"/>
    <col min="11266" max="11266" width="10.28515625" style="20" customWidth="1"/>
    <col min="11267" max="11274" width="8.7109375" style="20" customWidth="1"/>
    <col min="11275" max="11275" width="22.7109375" style="20" customWidth="1"/>
    <col min="11276" max="11520" width="9.140625" style="20"/>
    <col min="11521" max="11521" width="22.7109375" style="20" customWidth="1"/>
    <col min="11522" max="11522" width="10.28515625" style="20" customWidth="1"/>
    <col min="11523" max="11530" width="8.7109375" style="20" customWidth="1"/>
    <col min="11531" max="11531" width="22.7109375" style="20" customWidth="1"/>
    <col min="11532" max="11776" width="9.140625" style="20"/>
    <col min="11777" max="11777" width="22.7109375" style="20" customWidth="1"/>
    <col min="11778" max="11778" width="10.28515625" style="20" customWidth="1"/>
    <col min="11779" max="11786" width="8.7109375" style="20" customWidth="1"/>
    <col min="11787" max="11787" width="22.7109375" style="20" customWidth="1"/>
    <col min="11788" max="12032" width="9.140625" style="20"/>
    <col min="12033" max="12033" width="22.7109375" style="20" customWidth="1"/>
    <col min="12034" max="12034" width="10.28515625" style="20" customWidth="1"/>
    <col min="12035" max="12042" width="8.7109375" style="20" customWidth="1"/>
    <col min="12043" max="12043" width="22.7109375" style="20" customWidth="1"/>
    <col min="12044" max="12288" width="9.140625" style="20"/>
    <col min="12289" max="12289" width="22.7109375" style="20" customWidth="1"/>
    <col min="12290" max="12290" width="10.28515625" style="20" customWidth="1"/>
    <col min="12291" max="12298" width="8.7109375" style="20" customWidth="1"/>
    <col min="12299" max="12299" width="22.7109375" style="20" customWidth="1"/>
    <col min="12300" max="12544" width="9.140625" style="20"/>
    <col min="12545" max="12545" width="22.7109375" style="20" customWidth="1"/>
    <col min="12546" max="12546" width="10.28515625" style="20" customWidth="1"/>
    <col min="12547" max="12554" width="8.7109375" style="20" customWidth="1"/>
    <col min="12555" max="12555" width="22.7109375" style="20" customWidth="1"/>
    <col min="12556" max="12800" width="9.140625" style="20"/>
    <col min="12801" max="12801" width="22.7109375" style="20" customWidth="1"/>
    <col min="12802" max="12802" width="10.28515625" style="20" customWidth="1"/>
    <col min="12803" max="12810" width="8.7109375" style="20" customWidth="1"/>
    <col min="12811" max="12811" width="22.7109375" style="20" customWidth="1"/>
    <col min="12812" max="13056" width="9.140625" style="20"/>
    <col min="13057" max="13057" width="22.7109375" style="20" customWidth="1"/>
    <col min="13058" max="13058" width="10.28515625" style="20" customWidth="1"/>
    <col min="13059" max="13066" width="8.7109375" style="20" customWidth="1"/>
    <col min="13067" max="13067" width="22.7109375" style="20" customWidth="1"/>
    <col min="13068" max="13312" width="9.140625" style="20"/>
    <col min="13313" max="13313" width="22.7109375" style="20" customWidth="1"/>
    <col min="13314" max="13314" width="10.28515625" style="20" customWidth="1"/>
    <col min="13315" max="13322" width="8.7109375" style="20" customWidth="1"/>
    <col min="13323" max="13323" width="22.7109375" style="20" customWidth="1"/>
    <col min="13324" max="13568" width="9.140625" style="20"/>
    <col min="13569" max="13569" width="22.7109375" style="20" customWidth="1"/>
    <col min="13570" max="13570" width="10.28515625" style="20" customWidth="1"/>
    <col min="13571" max="13578" width="8.7109375" style="20" customWidth="1"/>
    <col min="13579" max="13579" width="22.7109375" style="20" customWidth="1"/>
    <col min="13580" max="13824" width="9.140625" style="20"/>
    <col min="13825" max="13825" width="22.7109375" style="20" customWidth="1"/>
    <col min="13826" max="13826" width="10.28515625" style="20" customWidth="1"/>
    <col min="13827" max="13834" width="8.7109375" style="20" customWidth="1"/>
    <col min="13835" max="13835" width="22.7109375" style="20" customWidth="1"/>
    <col min="13836" max="14080" width="9.140625" style="20"/>
    <col min="14081" max="14081" width="22.7109375" style="20" customWidth="1"/>
    <col min="14082" max="14082" width="10.28515625" style="20" customWidth="1"/>
    <col min="14083" max="14090" width="8.7109375" style="20" customWidth="1"/>
    <col min="14091" max="14091" width="22.7109375" style="20" customWidth="1"/>
    <col min="14092" max="14336" width="9.140625" style="20"/>
    <col min="14337" max="14337" width="22.7109375" style="20" customWidth="1"/>
    <col min="14338" max="14338" width="10.28515625" style="20" customWidth="1"/>
    <col min="14339" max="14346" width="8.7109375" style="20" customWidth="1"/>
    <col min="14347" max="14347" width="22.7109375" style="20" customWidth="1"/>
    <col min="14348" max="14592" width="9.140625" style="20"/>
    <col min="14593" max="14593" width="22.7109375" style="20" customWidth="1"/>
    <col min="14594" max="14594" width="10.28515625" style="20" customWidth="1"/>
    <col min="14595" max="14602" width="8.7109375" style="20" customWidth="1"/>
    <col min="14603" max="14603" width="22.7109375" style="20" customWidth="1"/>
    <col min="14604" max="14848" width="9.140625" style="20"/>
    <col min="14849" max="14849" width="22.7109375" style="20" customWidth="1"/>
    <col min="14850" max="14850" width="10.28515625" style="20" customWidth="1"/>
    <col min="14851" max="14858" width="8.7109375" style="20" customWidth="1"/>
    <col min="14859" max="14859" width="22.7109375" style="20" customWidth="1"/>
    <col min="14860" max="15104" width="9.140625" style="20"/>
    <col min="15105" max="15105" width="22.7109375" style="20" customWidth="1"/>
    <col min="15106" max="15106" width="10.28515625" style="20" customWidth="1"/>
    <col min="15107" max="15114" width="8.7109375" style="20" customWidth="1"/>
    <col min="15115" max="15115" width="22.7109375" style="20" customWidth="1"/>
    <col min="15116" max="15360" width="9.140625" style="20"/>
    <col min="15361" max="15361" width="22.7109375" style="20" customWidth="1"/>
    <col min="15362" max="15362" width="10.28515625" style="20" customWidth="1"/>
    <col min="15363" max="15370" width="8.7109375" style="20" customWidth="1"/>
    <col min="15371" max="15371" width="22.7109375" style="20" customWidth="1"/>
    <col min="15372" max="15616" width="9.140625" style="20"/>
    <col min="15617" max="15617" width="22.7109375" style="20" customWidth="1"/>
    <col min="15618" max="15618" width="10.28515625" style="20" customWidth="1"/>
    <col min="15619" max="15626" width="8.7109375" style="20" customWidth="1"/>
    <col min="15627" max="15627" width="22.7109375" style="20" customWidth="1"/>
    <col min="15628" max="15872" width="9.140625" style="20"/>
    <col min="15873" max="15873" width="22.7109375" style="20" customWidth="1"/>
    <col min="15874" max="15874" width="10.28515625" style="20" customWidth="1"/>
    <col min="15875" max="15882" width="8.7109375" style="20" customWidth="1"/>
    <col min="15883" max="15883" width="22.7109375" style="20" customWidth="1"/>
    <col min="15884" max="16128" width="9.140625" style="20"/>
    <col min="16129" max="16129" width="22.7109375" style="20" customWidth="1"/>
    <col min="16130" max="16130" width="10.28515625" style="20" customWidth="1"/>
    <col min="16131" max="16138" width="8.7109375" style="20" customWidth="1"/>
    <col min="16139" max="16139" width="22.7109375" style="20" customWidth="1"/>
    <col min="16140" max="16384" width="9.140625" style="20"/>
  </cols>
  <sheetData>
    <row r="1" spans="1:12" s="42" customFormat="1" ht="20.25">
      <c r="A1" s="1146" t="s">
        <v>1124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2">
      <c r="A2" s="1147" t="s">
        <v>975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2">
      <c r="A3" s="1147" t="s">
        <v>1262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2" s="40" customFormat="1" ht="24.95" customHeight="1">
      <c r="A4" s="664" t="s">
        <v>1022</v>
      </c>
      <c r="B4" s="666"/>
      <c r="C4" s="666"/>
      <c r="D4" s="1485"/>
      <c r="E4" s="1485"/>
      <c r="F4" s="1485"/>
      <c r="G4" s="666"/>
      <c r="H4" s="666"/>
      <c r="I4" s="666"/>
      <c r="J4" s="667"/>
      <c r="K4" s="665" t="s">
        <v>45</v>
      </c>
    </row>
    <row r="5" spans="1:12" s="40" customFormat="1" ht="31.5" customHeight="1" thickBot="1">
      <c r="A5" s="1486" t="s">
        <v>738</v>
      </c>
      <c r="B5" s="1488" t="s">
        <v>1125</v>
      </c>
      <c r="C5" s="1488"/>
      <c r="D5" s="1488"/>
      <c r="E5" s="1255" t="s">
        <v>1126</v>
      </c>
      <c r="F5" s="1255"/>
      <c r="G5" s="1255"/>
      <c r="H5" s="1255" t="s">
        <v>1127</v>
      </c>
      <c r="I5" s="1255"/>
      <c r="J5" s="1255"/>
      <c r="K5" s="1489" t="s">
        <v>703</v>
      </c>
    </row>
    <row r="6" spans="1:12" s="40" customFormat="1" ht="28.5" customHeight="1">
      <c r="A6" s="1487"/>
      <c r="B6" s="230" t="s">
        <v>1077</v>
      </c>
      <c r="C6" s="241" t="s">
        <v>1075</v>
      </c>
      <c r="D6" s="230" t="s">
        <v>1074</v>
      </c>
      <c r="E6" s="241" t="s">
        <v>1076</v>
      </c>
      <c r="F6" s="241" t="s">
        <v>1075</v>
      </c>
      <c r="G6" s="241" t="s">
        <v>1074</v>
      </c>
      <c r="H6" s="241" t="s">
        <v>1076</v>
      </c>
      <c r="I6" s="241" t="s">
        <v>1075</v>
      </c>
      <c r="J6" s="241" t="s">
        <v>1074</v>
      </c>
      <c r="K6" s="1490"/>
    </row>
    <row r="7" spans="1:12" s="40" customFormat="1" ht="24.95" customHeight="1" thickBot="1">
      <c r="A7" s="779">
        <v>2007</v>
      </c>
      <c r="B7" s="771">
        <f t="shared" ref="B7:B14" si="0">D7+C7</f>
        <v>117</v>
      </c>
      <c r="C7" s="771">
        <f t="shared" ref="C7:D10" si="1">SUM(F7+I7)</f>
        <v>60</v>
      </c>
      <c r="D7" s="771">
        <f t="shared" si="1"/>
        <v>57</v>
      </c>
      <c r="E7" s="771">
        <f>SUM(F7:G7)</f>
        <v>65</v>
      </c>
      <c r="F7" s="775">
        <v>35</v>
      </c>
      <c r="G7" s="775">
        <v>30</v>
      </c>
      <c r="H7" s="771">
        <f>SUM(I7:J7)</f>
        <v>52</v>
      </c>
      <c r="I7" s="775">
        <v>25</v>
      </c>
      <c r="J7" s="775">
        <v>27</v>
      </c>
      <c r="K7" s="780">
        <v>2007</v>
      </c>
      <c r="L7" s="9"/>
    </row>
    <row r="8" spans="1:12" s="40" customFormat="1" ht="24.95" customHeight="1" thickTop="1" thickBot="1">
      <c r="A8" s="617">
        <v>2008</v>
      </c>
      <c r="B8" s="526">
        <f t="shared" si="0"/>
        <v>132</v>
      </c>
      <c r="C8" s="526">
        <f t="shared" si="1"/>
        <v>59</v>
      </c>
      <c r="D8" s="526">
        <f t="shared" si="1"/>
        <v>73</v>
      </c>
      <c r="E8" s="526">
        <f>SUM(F8:G8)</f>
        <v>90</v>
      </c>
      <c r="F8" s="527">
        <v>42</v>
      </c>
      <c r="G8" s="527">
        <v>48</v>
      </c>
      <c r="H8" s="526">
        <f>SUM(I8:J8)</f>
        <v>42</v>
      </c>
      <c r="I8" s="527">
        <v>17</v>
      </c>
      <c r="J8" s="527">
        <v>25</v>
      </c>
      <c r="K8" s="985">
        <v>2008</v>
      </c>
      <c r="L8" s="9"/>
    </row>
    <row r="9" spans="1:12" s="40" customFormat="1" ht="24.95" customHeight="1" thickTop="1" thickBot="1">
      <c r="A9" s="618">
        <v>2009</v>
      </c>
      <c r="B9" s="528">
        <f t="shared" si="0"/>
        <v>130</v>
      </c>
      <c r="C9" s="528">
        <f t="shared" si="1"/>
        <v>58</v>
      </c>
      <c r="D9" s="528">
        <f t="shared" si="1"/>
        <v>72</v>
      </c>
      <c r="E9" s="528">
        <f>SUM(F9:G9)</f>
        <v>77</v>
      </c>
      <c r="F9" s="529">
        <v>39</v>
      </c>
      <c r="G9" s="529">
        <v>38</v>
      </c>
      <c r="H9" s="528">
        <f>SUM(I9:J9)</f>
        <v>53</v>
      </c>
      <c r="I9" s="529">
        <v>19</v>
      </c>
      <c r="J9" s="529">
        <v>34</v>
      </c>
      <c r="K9" s="984">
        <v>2009</v>
      </c>
      <c r="L9" s="9"/>
    </row>
    <row r="10" spans="1:12" s="40" customFormat="1" ht="24.95" customHeight="1" thickTop="1" thickBot="1">
      <c r="A10" s="617">
        <v>2010</v>
      </c>
      <c r="B10" s="526">
        <f t="shared" si="0"/>
        <v>132</v>
      </c>
      <c r="C10" s="526">
        <f t="shared" si="1"/>
        <v>64</v>
      </c>
      <c r="D10" s="526">
        <f t="shared" si="1"/>
        <v>68</v>
      </c>
      <c r="E10" s="526">
        <f>SUM(F10:G10)</f>
        <v>80</v>
      </c>
      <c r="F10" s="527">
        <v>37</v>
      </c>
      <c r="G10" s="527">
        <v>43</v>
      </c>
      <c r="H10" s="526">
        <f>SUM(I10:J10)</f>
        <v>52</v>
      </c>
      <c r="I10" s="527">
        <v>27</v>
      </c>
      <c r="J10" s="527">
        <v>25</v>
      </c>
      <c r="K10" s="985">
        <v>2010</v>
      </c>
      <c r="L10" s="9"/>
    </row>
    <row r="11" spans="1:12" s="40" customFormat="1" ht="24.95" customHeight="1" thickTop="1" thickBot="1">
      <c r="A11" s="618">
        <v>2011</v>
      </c>
      <c r="B11" s="528">
        <f t="shared" si="0"/>
        <v>156</v>
      </c>
      <c r="C11" s="528">
        <f t="shared" ref="C11:D15" si="2">I11+F11</f>
        <v>63</v>
      </c>
      <c r="D11" s="528">
        <f>J11+G11</f>
        <v>93</v>
      </c>
      <c r="E11" s="528">
        <f>G11+F11</f>
        <v>107</v>
      </c>
      <c r="F11" s="529">
        <v>42</v>
      </c>
      <c r="G11" s="529">
        <v>65</v>
      </c>
      <c r="H11" s="528">
        <f>J11+I11</f>
        <v>49</v>
      </c>
      <c r="I11" s="529">
        <v>21</v>
      </c>
      <c r="J11" s="529">
        <v>28</v>
      </c>
      <c r="K11" s="984">
        <v>2011</v>
      </c>
      <c r="L11" s="9"/>
    </row>
    <row r="12" spans="1:12" s="40" customFormat="1" ht="24.95" customHeight="1" thickTop="1" thickBot="1">
      <c r="A12" s="617">
        <v>2012</v>
      </c>
      <c r="B12" s="526">
        <f t="shared" si="0"/>
        <v>148</v>
      </c>
      <c r="C12" s="526">
        <f t="shared" si="2"/>
        <v>55</v>
      </c>
      <c r="D12" s="526">
        <f t="shared" si="2"/>
        <v>93</v>
      </c>
      <c r="E12" s="526">
        <f>G12+F12</f>
        <v>99</v>
      </c>
      <c r="F12" s="527">
        <v>34</v>
      </c>
      <c r="G12" s="527">
        <v>65</v>
      </c>
      <c r="H12" s="526">
        <f>J12+I12</f>
        <v>49</v>
      </c>
      <c r="I12" s="527">
        <v>21</v>
      </c>
      <c r="J12" s="527">
        <v>28</v>
      </c>
      <c r="K12" s="985">
        <v>2012</v>
      </c>
      <c r="L12" s="9"/>
    </row>
    <row r="13" spans="1:12" s="40" customFormat="1" ht="24.95" customHeight="1" thickTop="1" thickBot="1">
      <c r="A13" s="618">
        <v>2013</v>
      </c>
      <c r="B13" s="528">
        <f t="shared" si="0"/>
        <v>158</v>
      </c>
      <c r="C13" s="528">
        <f t="shared" si="2"/>
        <v>60</v>
      </c>
      <c r="D13" s="528">
        <f>J13+G13</f>
        <v>98</v>
      </c>
      <c r="E13" s="528">
        <f>G13+F13</f>
        <v>100</v>
      </c>
      <c r="F13" s="529">
        <v>39</v>
      </c>
      <c r="G13" s="529">
        <v>61</v>
      </c>
      <c r="H13" s="528">
        <f>J13+I13</f>
        <v>58</v>
      </c>
      <c r="I13" s="529">
        <v>21</v>
      </c>
      <c r="J13" s="529">
        <v>37</v>
      </c>
      <c r="K13" s="984">
        <v>2013</v>
      </c>
      <c r="L13" s="9"/>
    </row>
    <row r="14" spans="1:12" s="40" customFormat="1" ht="24.95" customHeight="1" thickTop="1" thickBot="1">
      <c r="A14" s="617">
        <v>2014</v>
      </c>
      <c r="B14" s="526">
        <f t="shared" si="0"/>
        <v>168</v>
      </c>
      <c r="C14" s="526">
        <f t="shared" si="2"/>
        <v>83</v>
      </c>
      <c r="D14" s="526">
        <f t="shared" si="2"/>
        <v>85</v>
      </c>
      <c r="E14" s="526">
        <f>G14+F14</f>
        <v>110</v>
      </c>
      <c r="F14" s="527">
        <v>52</v>
      </c>
      <c r="G14" s="527">
        <v>58</v>
      </c>
      <c r="H14" s="526">
        <f>J14+I14</f>
        <v>58</v>
      </c>
      <c r="I14" s="527">
        <v>31</v>
      </c>
      <c r="J14" s="527">
        <v>27</v>
      </c>
      <c r="K14" s="985">
        <v>2014</v>
      </c>
      <c r="L14" s="9"/>
    </row>
    <row r="15" spans="1:12" s="40" customFormat="1" ht="24.95" customHeight="1" thickTop="1" thickBot="1">
      <c r="A15" s="618">
        <v>2015</v>
      </c>
      <c r="B15" s="528">
        <f>D15+C15</f>
        <v>197</v>
      </c>
      <c r="C15" s="528">
        <f>I15+F15</f>
        <v>95</v>
      </c>
      <c r="D15" s="528">
        <f t="shared" si="2"/>
        <v>102</v>
      </c>
      <c r="E15" s="528">
        <f>G15+F15</f>
        <v>128</v>
      </c>
      <c r="F15" s="529">
        <v>60</v>
      </c>
      <c r="G15" s="529">
        <v>68</v>
      </c>
      <c r="H15" s="528">
        <f>J15+I15</f>
        <v>69</v>
      </c>
      <c r="I15" s="529">
        <v>35</v>
      </c>
      <c r="J15" s="529">
        <v>34</v>
      </c>
      <c r="K15" s="984">
        <v>2015</v>
      </c>
      <c r="L15" s="9"/>
    </row>
    <row r="16" spans="1:12" s="40" customFormat="1" ht="24.95" customHeight="1" thickTop="1">
      <c r="A16" s="781">
        <v>2016</v>
      </c>
      <c r="B16" s="777">
        <f>D16+C16</f>
        <v>161</v>
      </c>
      <c r="C16" s="777">
        <f>I16+F16</f>
        <v>79</v>
      </c>
      <c r="D16" s="777">
        <f t="shared" ref="D16" si="3">J16+G16</f>
        <v>82</v>
      </c>
      <c r="E16" s="777">
        <f t="shared" ref="E16" si="4">G16+F16</f>
        <v>108</v>
      </c>
      <c r="F16" s="778">
        <v>54</v>
      </c>
      <c r="G16" s="778">
        <v>54</v>
      </c>
      <c r="H16" s="777">
        <f t="shared" ref="H16" si="5">J16+I16</f>
        <v>53</v>
      </c>
      <c r="I16" s="778">
        <v>25</v>
      </c>
      <c r="J16" s="778">
        <v>28</v>
      </c>
      <c r="K16" s="782">
        <v>2016</v>
      </c>
      <c r="L16" s="9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L18"/>
  <sheetViews>
    <sheetView view="pageBreakPreview" topLeftCell="A5" zoomScaleNormal="100" zoomScaleSheetLayoutView="100" workbookViewId="0">
      <selection activeCell="F7" sqref="F7:F15"/>
    </sheetView>
  </sheetViews>
  <sheetFormatPr defaultRowHeight="15"/>
  <cols>
    <col min="1" max="1" width="20.7109375" style="102" customWidth="1"/>
    <col min="2" max="10" width="8.7109375" style="102" customWidth="1"/>
    <col min="11" max="11" width="20.7109375" style="102" customWidth="1"/>
    <col min="12" max="12" width="12.7109375" style="40" bestFit="1" customWidth="1"/>
    <col min="13" max="256" width="9.140625" style="40"/>
    <col min="257" max="257" width="20.7109375" style="40" customWidth="1"/>
    <col min="258" max="266" width="8.7109375" style="40" customWidth="1"/>
    <col min="267" max="267" width="20.7109375" style="40" customWidth="1"/>
    <col min="268" max="268" width="12.7109375" style="40" bestFit="1" customWidth="1"/>
    <col min="269" max="512" width="9.140625" style="40"/>
    <col min="513" max="513" width="20.7109375" style="40" customWidth="1"/>
    <col min="514" max="522" width="8.7109375" style="40" customWidth="1"/>
    <col min="523" max="523" width="20.7109375" style="40" customWidth="1"/>
    <col min="524" max="524" width="12.7109375" style="40" bestFit="1" customWidth="1"/>
    <col min="525" max="768" width="9.140625" style="40"/>
    <col min="769" max="769" width="20.7109375" style="40" customWidth="1"/>
    <col min="770" max="778" width="8.7109375" style="40" customWidth="1"/>
    <col min="779" max="779" width="20.7109375" style="40" customWidth="1"/>
    <col min="780" max="780" width="12.7109375" style="40" bestFit="1" customWidth="1"/>
    <col min="781" max="1024" width="9.140625" style="40"/>
    <col min="1025" max="1025" width="20.7109375" style="40" customWidth="1"/>
    <col min="1026" max="1034" width="8.7109375" style="40" customWidth="1"/>
    <col min="1035" max="1035" width="20.7109375" style="40" customWidth="1"/>
    <col min="1036" max="1036" width="12.7109375" style="40" bestFit="1" customWidth="1"/>
    <col min="1037" max="1280" width="9.140625" style="40"/>
    <col min="1281" max="1281" width="20.7109375" style="40" customWidth="1"/>
    <col min="1282" max="1290" width="8.7109375" style="40" customWidth="1"/>
    <col min="1291" max="1291" width="20.7109375" style="40" customWidth="1"/>
    <col min="1292" max="1292" width="12.7109375" style="40" bestFit="1" customWidth="1"/>
    <col min="1293" max="1536" width="9.140625" style="40"/>
    <col min="1537" max="1537" width="20.7109375" style="40" customWidth="1"/>
    <col min="1538" max="1546" width="8.7109375" style="40" customWidth="1"/>
    <col min="1547" max="1547" width="20.7109375" style="40" customWidth="1"/>
    <col min="1548" max="1548" width="12.7109375" style="40" bestFit="1" customWidth="1"/>
    <col min="1549" max="1792" width="9.140625" style="40"/>
    <col min="1793" max="1793" width="20.7109375" style="40" customWidth="1"/>
    <col min="1794" max="1802" width="8.7109375" style="40" customWidth="1"/>
    <col min="1803" max="1803" width="20.7109375" style="40" customWidth="1"/>
    <col min="1804" max="1804" width="12.7109375" style="40" bestFit="1" customWidth="1"/>
    <col min="1805" max="2048" width="9.140625" style="40"/>
    <col min="2049" max="2049" width="20.7109375" style="40" customWidth="1"/>
    <col min="2050" max="2058" width="8.7109375" style="40" customWidth="1"/>
    <col min="2059" max="2059" width="20.7109375" style="40" customWidth="1"/>
    <col min="2060" max="2060" width="12.7109375" style="40" bestFit="1" customWidth="1"/>
    <col min="2061" max="2304" width="9.140625" style="40"/>
    <col min="2305" max="2305" width="20.7109375" style="40" customWidth="1"/>
    <col min="2306" max="2314" width="8.7109375" style="40" customWidth="1"/>
    <col min="2315" max="2315" width="20.7109375" style="40" customWidth="1"/>
    <col min="2316" max="2316" width="12.7109375" style="40" bestFit="1" customWidth="1"/>
    <col min="2317" max="2560" width="9.140625" style="40"/>
    <col min="2561" max="2561" width="20.7109375" style="40" customWidth="1"/>
    <col min="2562" max="2570" width="8.7109375" style="40" customWidth="1"/>
    <col min="2571" max="2571" width="20.7109375" style="40" customWidth="1"/>
    <col min="2572" max="2572" width="12.7109375" style="40" bestFit="1" customWidth="1"/>
    <col min="2573" max="2816" width="9.140625" style="40"/>
    <col min="2817" max="2817" width="20.7109375" style="40" customWidth="1"/>
    <col min="2818" max="2826" width="8.7109375" style="40" customWidth="1"/>
    <col min="2827" max="2827" width="20.7109375" style="40" customWidth="1"/>
    <col min="2828" max="2828" width="12.7109375" style="40" bestFit="1" customWidth="1"/>
    <col min="2829" max="3072" width="9.140625" style="40"/>
    <col min="3073" max="3073" width="20.7109375" style="40" customWidth="1"/>
    <col min="3074" max="3082" width="8.7109375" style="40" customWidth="1"/>
    <col min="3083" max="3083" width="20.7109375" style="40" customWidth="1"/>
    <col min="3084" max="3084" width="12.7109375" style="40" bestFit="1" customWidth="1"/>
    <col min="3085" max="3328" width="9.140625" style="40"/>
    <col min="3329" max="3329" width="20.7109375" style="40" customWidth="1"/>
    <col min="3330" max="3338" width="8.7109375" style="40" customWidth="1"/>
    <col min="3339" max="3339" width="20.7109375" style="40" customWidth="1"/>
    <col min="3340" max="3340" width="12.7109375" style="40" bestFit="1" customWidth="1"/>
    <col min="3341" max="3584" width="9.140625" style="40"/>
    <col min="3585" max="3585" width="20.7109375" style="40" customWidth="1"/>
    <col min="3586" max="3594" width="8.7109375" style="40" customWidth="1"/>
    <col min="3595" max="3595" width="20.7109375" style="40" customWidth="1"/>
    <col min="3596" max="3596" width="12.7109375" style="40" bestFit="1" customWidth="1"/>
    <col min="3597" max="3840" width="9.140625" style="40"/>
    <col min="3841" max="3841" width="20.7109375" style="40" customWidth="1"/>
    <col min="3842" max="3850" width="8.7109375" style="40" customWidth="1"/>
    <col min="3851" max="3851" width="20.7109375" style="40" customWidth="1"/>
    <col min="3852" max="3852" width="12.7109375" style="40" bestFit="1" customWidth="1"/>
    <col min="3853" max="4096" width="9.140625" style="40"/>
    <col min="4097" max="4097" width="20.7109375" style="40" customWidth="1"/>
    <col min="4098" max="4106" width="8.7109375" style="40" customWidth="1"/>
    <col min="4107" max="4107" width="20.7109375" style="40" customWidth="1"/>
    <col min="4108" max="4108" width="12.7109375" style="40" bestFit="1" customWidth="1"/>
    <col min="4109" max="4352" width="9.140625" style="40"/>
    <col min="4353" max="4353" width="20.7109375" style="40" customWidth="1"/>
    <col min="4354" max="4362" width="8.7109375" style="40" customWidth="1"/>
    <col min="4363" max="4363" width="20.7109375" style="40" customWidth="1"/>
    <col min="4364" max="4364" width="12.7109375" style="40" bestFit="1" customWidth="1"/>
    <col min="4365" max="4608" width="9.140625" style="40"/>
    <col min="4609" max="4609" width="20.7109375" style="40" customWidth="1"/>
    <col min="4610" max="4618" width="8.7109375" style="40" customWidth="1"/>
    <col min="4619" max="4619" width="20.7109375" style="40" customWidth="1"/>
    <col min="4620" max="4620" width="12.7109375" style="40" bestFit="1" customWidth="1"/>
    <col min="4621" max="4864" width="9.140625" style="40"/>
    <col min="4865" max="4865" width="20.7109375" style="40" customWidth="1"/>
    <col min="4866" max="4874" width="8.7109375" style="40" customWidth="1"/>
    <col min="4875" max="4875" width="20.7109375" style="40" customWidth="1"/>
    <col min="4876" max="4876" width="12.7109375" style="40" bestFit="1" customWidth="1"/>
    <col min="4877" max="5120" width="9.140625" style="40"/>
    <col min="5121" max="5121" width="20.7109375" style="40" customWidth="1"/>
    <col min="5122" max="5130" width="8.7109375" style="40" customWidth="1"/>
    <col min="5131" max="5131" width="20.7109375" style="40" customWidth="1"/>
    <col min="5132" max="5132" width="12.7109375" style="40" bestFit="1" customWidth="1"/>
    <col min="5133" max="5376" width="9.140625" style="40"/>
    <col min="5377" max="5377" width="20.7109375" style="40" customWidth="1"/>
    <col min="5378" max="5386" width="8.7109375" style="40" customWidth="1"/>
    <col min="5387" max="5387" width="20.7109375" style="40" customWidth="1"/>
    <col min="5388" max="5388" width="12.7109375" style="40" bestFit="1" customWidth="1"/>
    <col min="5389" max="5632" width="9.140625" style="40"/>
    <col min="5633" max="5633" width="20.7109375" style="40" customWidth="1"/>
    <col min="5634" max="5642" width="8.7109375" style="40" customWidth="1"/>
    <col min="5643" max="5643" width="20.7109375" style="40" customWidth="1"/>
    <col min="5644" max="5644" width="12.7109375" style="40" bestFit="1" customWidth="1"/>
    <col min="5645" max="5888" width="9.140625" style="40"/>
    <col min="5889" max="5889" width="20.7109375" style="40" customWidth="1"/>
    <col min="5890" max="5898" width="8.7109375" style="40" customWidth="1"/>
    <col min="5899" max="5899" width="20.7109375" style="40" customWidth="1"/>
    <col min="5900" max="5900" width="12.7109375" style="40" bestFit="1" customWidth="1"/>
    <col min="5901" max="6144" width="9.140625" style="40"/>
    <col min="6145" max="6145" width="20.7109375" style="40" customWidth="1"/>
    <col min="6146" max="6154" width="8.7109375" style="40" customWidth="1"/>
    <col min="6155" max="6155" width="20.7109375" style="40" customWidth="1"/>
    <col min="6156" max="6156" width="12.7109375" style="40" bestFit="1" customWidth="1"/>
    <col min="6157" max="6400" width="9.140625" style="40"/>
    <col min="6401" max="6401" width="20.7109375" style="40" customWidth="1"/>
    <col min="6402" max="6410" width="8.7109375" style="40" customWidth="1"/>
    <col min="6411" max="6411" width="20.7109375" style="40" customWidth="1"/>
    <col min="6412" max="6412" width="12.7109375" style="40" bestFit="1" customWidth="1"/>
    <col min="6413" max="6656" width="9.140625" style="40"/>
    <col min="6657" max="6657" width="20.7109375" style="40" customWidth="1"/>
    <col min="6658" max="6666" width="8.7109375" style="40" customWidth="1"/>
    <col min="6667" max="6667" width="20.7109375" style="40" customWidth="1"/>
    <col min="6668" max="6668" width="12.7109375" style="40" bestFit="1" customWidth="1"/>
    <col min="6669" max="6912" width="9.140625" style="40"/>
    <col min="6913" max="6913" width="20.7109375" style="40" customWidth="1"/>
    <col min="6914" max="6922" width="8.7109375" style="40" customWidth="1"/>
    <col min="6923" max="6923" width="20.7109375" style="40" customWidth="1"/>
    <col min="6924" max="6924" width="12.7109375" style="40" bestFit="1" customWidth="1"/>
    <col min="6925" max="7168" width="9.140625" style="40"/>
    <col min="7169" max="7169" width="20.7109375" style="40" customWidth="1"/>
    <col min="7170" max="7178" width="8.7109375" style="40" customWidth="1"/>
    <col min="7179" max="7179" width="20.7109375" style="40" customWidth="1"/>
    <col min="7180" max="7180" width="12.7109375" style="40" bestFit="1" customWidth="1"/>
    <col min="7181" max="7424" width="9.140625" style="40"/>
    <col min="7425" max="7425" width="20.7109375" style="40" customWidth="1"/>
    <col min="7426" max="7434" width="8.7109375" style="40" customWidth="1"/>
    <col min="7435" max="7435" width="20.7109375" style="40" customWidth="1"/>
    <col min="7436" max="7436" width="12.7109375" style="40" bestFit="1" customWidth="1"/>
    <col min="7437" max="7680" width="9.140625" style="40"/>
    <col min="7681" max="7681" width="20.7109375" style="40" customWidth="1"/>
    <col min="7682" max="7690" width="8.7109375" style="40" customWidth="1"/>
    <col min="7691" max="7691" width="20.7109375" style="40" customWidth="1"/>
    <col min="7692" max="7692" width="12.7109375" style="40" bestFit="1" customWidth="1"/>
    <col min="7693" max="7936" width="9.140625" style="40"/>
    <col min="7937" max="7937" width="20.7109375" style="40" customWidth="1"/>
    <col min="7938" max="7946" width="8.7109375" style="40" customWidth="1"/>
    <col min="7947" max="7947" width="20.7109375" style="40" customWidth="1"/>
    <col min="7948" max="7948" width="12.7109375" style="40" bestFit="1" customWidth="1"/>
    <col min="7949" max="8192" width="9.140625" style="40"/>
    <col min="8193" max="8193" width="20.7109375" style="40" customWidth="1"/>
    <col min="8194" max="8202" width="8.7109375" style="40" customWidth="1"/>
    <col min="8203" max="8203" width="20.7109375" style="40" customWidth="1"/>
    <col min="8204" max="8204" width="12.7109375" style="40" bestFit="1" customWidth="1"/>
    <col min="8205" max="8448" width="9.140625" style="40"/>
    <col min="8449" max="8449" width="20.7109375" style="40" customWidth="1"/>
    <col min="8450" max="8458" width="8.7109375" style="40" customWidth="1"/>
    <col min="8459" max="8459" width="20.7109375" style="40" customWidth="1"/>
    <col min="8460" max="8460" width="12.7109375" style="40" bestFit="1" customWidth="1"/>
    <col min="8461" max="8704" width="9.140625" style="40"/>
    <col min="8705" max="8705" width="20.7109375" style="40" customWidth="1"/>
    <col min="8706" max="8714" width="8.7109375" style="40" customWidth="1"/>
    <col min="8715" max="8715" width="20.7109375" style="40" customWidth="1"/>
    <col min="8716" max="8716" width="12.7109375" style="40" bestFit="1" customWidth="1"/>
    <col min="8717" max="8960" width="9.140625" style="40"/>
    <col min="8961" max="8961" width="20.7109375" style="40" customWidth="1"/>
    <col min="8962" max="8970" width="8.7109375" style="40" customWidth="1"/>
    <col min="8971" max="8971" width="20.7109375" style="40" customWidth="1"/>
    <col min="8972" max="8972" width="12.7109375" style="40" bestFit="1" customWidth="1"/>
    <col min="8973" max="9216" width="9.140625" style="40"/>
    <col min="9217" max="9217" width="20.7109375" style="40" customWidth="1"/>
    <col min="9218" max="9226" width="8.7109375" style="40" customWidth="1"/>
    <col min="9227" max="9227" width="20.7109375" style="40" customWidth="1"/>
    <col min="9228" max="9228" width="12.7109375" style="40" bestFit="1" customWidth="1"/>
    <col min="9229" max="9472" width="9.140625" style="40"/>
    <col min="9473" max="9473" width="20.7109375" style="40" customWidth="1"/>
    <col min="9474" max="9482" width="8.7109375" style="40" customWidth="1"/>
    <col min="9483" max="9483" width="20.7109375" style="40" customWidth="1"/>
    <col min="9484" max="9484" width="12.7109375" style="40" bestFit="1" customWidth="1"/>
    <col min="9485" max="9728" width="9.140625" style="40"/>
    <col min="9729" max="9729" width="20.7109375" style="40" customWidth="1"/>
    <col min="9730" max="9738" width="8.7109375" style="40" customWidth="1"/>
    <col min="9739" max="9739" width="20.7109375" style="40" customWidth="1"/>
    <col min="9740" max="9740" width="12.7109375" style="40" bestFit="1" customWidth="1"/>
    <col min="9741" max="9984" width="9.140625" style="40"/>
    <col min="9985" max="9985" width="20.7109375" style="40" customWidth="1"/>
    <col min="9986" max="9994" width="8.7109375" style="40" customWidth="1"/>
    <col min="9995" max="9995" width="20.7109375" style="40" customWidth="1"/>
    <col min="9996" max="9996" width="12.7109375" style="40" bestFit="1" customWidth="1"/>
    <col min="9997" max="10240" width="9.140625" style="40"/>
    <col min="10241" max="10241" width="20.7109375" style="40" customWidth="1"/>
    <col min="10242" max="10250" width="8.7109375" style="40" customWidth="1"/>
    <col min="10251" max="10251" width="20.7109375" style="40" customWidth="1"/>
    <col min="10252" max="10252" width="12.7109375" style="40" bestFit="1" customWidth="1"/>
    <col min="10253" max="10496" width="9.140625" style="40"/>
    <col min="10497" max="10497" width="20.7109375" style="40" customWidth="1"/>
    <col min="10498" max="10506" width="8.7109375" style="40" customWidth="1"/>
    <col min="10507" max="10507" width="20.7109375" style="40" customWidth="1"/>
    <col min="10508" max="10508" width="12.7109375" style="40" bestFit="1" customWidth="1"/>
    <col min="10509" max="10752" width="9.140625" style="40"/>
    <col min="10753" max="10753" width="20.7109375" style="40" customWidth="1"/>
    <col min="10754" max="10762" width="8.7109375" style="40" customWidth="1"/>
    <col min="10763" max="10763" width="20.7109375" style="40" customWidth="1"/>
    <col min="10764" max="10764" width="12.7109375" style="40" bestFit="1" customWidth="1"/>
    <col min="10765" max="11008" width="9.140625" style="40"/>
    <col min="11009" max="11009" width="20.7109375" style="40" customWidth="1"/>
    <col min="11010" max="11018" width="8.7109375" style="40" customWidth="1"/>
    <col min="11019" max="11019" width="20.7109375" style="40" customWidth="1"/>
    <col min="11020" max="11020" width="12.7109375" style="40" bestFit="1" customWidth="1"/>
    <col min="11021" max="11264" width="9.140625" style="40"/>
    <col min="11265" max="11265" width="20.7109375" style="40" customWidth="1"/>
    <col min="11266" max="11274" width="8.7109375" style="40" customWidth="1"/>
    <col min="11275" max="11275" width="20.7109375" style="40" customWidth="1"/>
    <col min="11276" max="11276" width="12.7109375" style="40" bestFit="1" customWidth="1"/>
    <col min="11277" max="11520" width="9.140625" style="40"/>
    <col min="11521" max="11521" width="20.7109375" style="40" customWidth="1"/>
    <col min="11522" max="11530" width="8.7109375" style="40" customWidth="1"/>
    <col min="11531" max="11531" width="20.7109375" style="40" customWidth="1"/>
    <col min="11532" max="11532" width="12.7109375" style="40" bestFit="1" customWidth="1"/>
    <col min="11533" max="11776" width="9.140625" style="40"/>
    <col min="11777" max="11777" width="20.7109375" style="40" customWidth="1"/>
    <col min="11778" max="11786" width="8.7109375" style="40" customWidth="1"/>
    <col min="11787" max="11787" width="20.7109375" style="40" customWidth="1"/>
    <col min="11788" max="11788" width="12.7109375" style="40" bestFit="1" customWidth="1"/>
    <col min="11789" max="12032" width="9.140625" style="40"/>
    <col min="12033" max="12033" width="20.7109375" style="40" customWidth="1"/>
    <col min="12034" max="12042" width="8.7109375" style="40" customWidth="1"/>
    <col min="12043" max="12043" width="20.7109375" style="40" customWidth="1"/>
    <col min="12044" max="12044" width="12.7109375" style="40" bestFit="1" customWidth="1"/>
    <col min="12045" max="12288" width="9.140625" style="40"/>
    <col min="12289" max="12289" width="20.7109375" style="40" customWidth="1"/>
    <col min="12290" max="12298" width="8.7109375" style="40" customWidth="1"/>
    <col min="12299" max="12299" width="20.7109375" style="40" customWidth="1"/>
    <col min="12300" max="12300" width="12.7109375" style="40" bestFit="1" customWidth="1"/>
    <col min="12301" max="12544" width="9.140625" style="40"/>
    <col min="12545" max="12545" width="20.7109375" style="40" customWidth="1"/>
    <col min="12546" max="12554" width="8.7109375" style="40" customWidth="1"/>
    <col min="12555" max="12555" width="20.7109375" style="40" customWidth="1"/>
    <col min="12556" max="12556" width="12.7109375" style="40" bestFit="1" customWidth="1"/>
    <col min="12557" max="12800" width="9.140625" style="40"/>
    <col min="12801" max="12801" width="20.7109375" style="40" customWidth="1"/>
    <col min="12802" max="12810" width="8.7109375" style="40" customWidth="1"/>
    <col min="12811" max="12811" width="20.7109375" style="40" customWidth="1"/>
    <col min="12812" max="12812" width="12.7109375" style="40" bestFit="1" customWidth="1"/>
    <col min="12813" max="13056" width="9.140625" style="40"/>
    <col min="13057" max="13057" width="20.7109375" style="40" customWidth="1"/>
    <col min="13058" max="13066" width="8.7109375" style="40" customWidth="1"/>
    <col min="13067" max="13067" width="20.7109375" style="40" customWidth="1"/>
    <col min="13068" max="13068" width="12.7109375" style="40" bestFit="1" customWidth="1"/>
    <col min="13069" max="13312" width="9.140625" style="40"/>
    <col min="13313" max="13313" width="20.7109375" style="40" customWidth="1"/>
    <col min="13314" max="13322" width="8.7109375" style="40" customWidth="1"/>
    <col min="13323" max="13323" width="20.7109375" style="40" customWidth="1"/>
    <col min="13324" max="13324" width="12.7109375" style="40" bestFit="1" customWidth="1"/>
    <col min="13325" max="13568" width="9.140625" style="40"/>
    <col min="13569" max="13569" width="20.7109375" style="40" customWidth="1"/>
    <col min="13570" max="13578" width="8.7109375" style="40" customWidth="1"/>
    <col min="13579" max="13579" width="20.7109375" style="40" customWidth="1"/>
    <col min="13580" max="13580" width="12.7109375" style="40" bestFit="1" customWidth="1"/>
    <col min="13581" max="13824" width="9.140625" style="40"/>
    <col min="13825" max="13825" width="20.7109375" style="40" customWidth="1"/>
    <col min="13826" max="13834" width="8.7109375" style="40" customWidth="1"/>
    <col min="13835" max="13835" width="20.7109375" style="40" customWidth="1"/>
    <col min="13836" max="13836" width="12.7109375" style="40" bestFit="1" customWidth="1"/>
    <col min="13837" max="14080" width="9.140625" style="40"/>
    <col min="14081" max="14081" width="20.7109375" style="40" customWidth="1"/>
    <col min="14082" max="14090" width="8.7109375" style="40" customWidth="1"/>
    <col min="14091" max="14091" width="20.7109375" style="40" customWidth="1"/>
    <col min="14092" max="14092" width="12.7109375" style="40" bestFit="1" customWidth="1"/>
    <col min="14093" max="14336" width="9.140625" style="40"/>
    <col min="14337" max="14337" width="20.7109375" style="40" customWidth="1"/>
    <col min="14338" max="14346" width="8.7109375" style="40" customWidth="1"/>
    <col min="14347" max="14347" width="20.7109375" style="40" customWidth="1"/>
    <col min="14348" max="14348" width="12.7109375" style="40" bestFit="1" customWidth="1"/>
    <col min="14349" max="14592" width="9.140625" style="40"/>
    <col min="14593" max="14593" width="20.7109375" style="40" customWidth="1"/>
    <col min="14594" max="14602" width="8.7109375" style="40" customWidth="1"/>
    <col min="14603" max="14603" width="20.7109375" style="40" customWidth="1"/>
    <col min="14604" max="14604" width="12.7109375" style="40" bestFit="1" customWidth="1"/>
    <col min="14605" max="14848" width="9.140625" style="40"/>
    <col min="14849" max="14849" width="20.7109375" style="40" customWidth="1"/>
    <col min="14850" max="14858" width="8.7109375" style="40" customWidth="1"/>
    <col min="14859" max="14859" width="20.7109375" style="40" customWidth="1"/>
    <col min="14860" max="14860" width="12.7109375" style="40" bestFit="1" customWidth="1"/>
    <col min="14861" max="15104" width="9.140625" style="40"/>
    <col min="15105" max="15105" width="20.7109375" style="40" customWidth="1"/>
    <col min="15106" max="15114" width="8.7109375" style="40" customWidth="1"/>
    <col min="15115" max="15115" width="20.7109375" style="40" customWidth="1"/>
    <col min="15116" max="15116" width="12.7109375" style="40" bestFit="1" customWidth="1"/>
    <col min="15117" max="15360" width="9.140625" style="40"/>
    <col min="15361" max="15361" width="20.7109375" style="40" customWidth="1"/>
    <col min="15362" max="15370" width="8.7109375" style="40" customWidth="1"/>
    <col min="15371" max="15371" width="20.7109375" style="40" customWidth="1"/>
    <col min="15372" max="15372" width="12.7109375" style="40" bestFit="1" customWidth="1"/>
    <col min="15373" max="15616" width="9.140625" style="40"/>
    <col min="15617" max="15617" width="20.7109375" style="40" customWidth="1"/>
    <col min="15618" max="15626" width="8.7109375" style="40" customWidth="1"/>
    <col min="15627" max="15627" width="20.7109375" style="40" customWidth="1"/>
    <col min="15628" max="15628" width="12.7109375" style="40" bestFit="1" customWidth="1"/>
    <col min="15629" max="15872" width="9.140625" style="40"/>
    <col min="15873" max="15873" width="20.7109375" style="40" customWidth="1"/>
    <col min="15874" max="15882" width="8.7109375" style="40" customWidth="1"/>
    <col min="15883" max="15883" width="20.7109375" style="40" customWidth="1"/>
    <col min="15884" max="15884" width="12.7109375" style="40" bestFit="1" customWidth="1"/>
    <col min="15885" max="16128" width="9.140625" style="40"/>
    <col min="16129" max="16129" width="20.7109375" style="40" customWidth="1"/>
    <col min="16130" max="16138" width="8.7109375" style="40" customWidth="1"/>
    <col min="16139" max="16139" width="20.7109375" style="40" customWidth="1"/>
    <col min="16140" max="16140" width="12.7109375" style="40" bestFit="1" customWidth="1"/>
    <col min="16141" max="16384" width="9.140625" style="40"/>
  </cols>
  <sheetData>
    <row r="1" spans="1:12" ht="20.25">
      <c r="A1" s="1146" t="s">
        <v>662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9"/>
    </row>
    <row r="2" spans="1:12" ht="15.75">
      <c r="A2" s="1147" t="s">
        <v>704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9"/>
    </row>
    <row r="3" spans="1:12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9"/>
    </row>
    <row r="4" spans="1:12" ht="21.75" customHeight="1">
      <c r="A4" s="664" t="s">
        <v>1023</v>
      </c>
      <c r="B4" s="666"/>
      <c r="C4" s="666"/>
      <c r="D4" s="1485"/>
      <c r="E4" s="1485"/>
      <c r="F4" s="1485"/>
      <c r="G4" s="666"/>
      <c r="H4" s="666"/>
      <c r="I4" s="666"/>
      <c r="J4" s="667"/>
      <c r="K4" s="665" t="s">
        <v>181</v>
      </c>
    </row>
    <row r="5" spans="1:12" ht="31.5" customHeight="1">
      <c r="A5" s="1491" t="s">
        <v>132</v>
      </c>
      <c r="B5" s="1488" t="s">
        <v>1125</v>
      </c>
      <c r="C5" s="1488"/>
      <c r="D5" s="1488"/>
      <c r="E5" s="1255" t="s">
        <v>1126</v>
      </c>
      <c r="F5" s="1255"/>
      <c r="G5" s="1255"/>
      <c r="H5" s="1255" t="s">
        <v>1127</v>
      </c>
      <c r="I5" s="1255"/>
      <c r="J5" s="1255"/>
      <c r="K5" s="1493" t="s">
        <v>240</v>
      </c>
    </row>
    <row r="6" spans="1:12" ht="35.25" customHeight="1">
      <c r="A6" s="1492"/>
      <c r="B6" s="218" t="s">
        <v>1077</v>
      </c>
      <c r="C6" s="218" t="s">
        <v>1075</v>
      </c>
      <c r="D6" s="218" t="s">
        <v>1074</v>
      </c>
      <c r="E6" s="51" t="s">
        <v>1076</v>
      </c>
      <c r="F6" s="51" t="s">
        <v>1075</v>
      </c>
      <c r="G6" s="51" t="s">
        <v>1074</v>
      </c>
      <c r="H6" s="51" t="s">
        <v>1076</v>
      </c>
      <c r="I6" s="51" t="s">
        <v>1075</v>
      </c>
      <c r="J6" s="51" t="s">
        <v>1074</v>
      </c>
      <c r="K6" s="1494"/>
    </row>
    <row r="7" spans="1:12" ht="24.95" customHeight="1" thickBot="1">
      <c r="A7" s="389" t="s">
        <v>53</v>
      </c>
      <c r="B7" s="534">
        <f t="shared" ref="B7:D15" si="0">SUM(H7+E7)</f>
        <v>97</v>
      </c>
      <c r="C7" s="534">
        <f t="shared" si="0"/>
        <v>53</v>
      </c>
      <c r="D7" s="534">
        <f t="shared" si="0"/>
        <v>44</v>
      </c>
      <c r="E7" s="534">
        <f t="shared" ref="E7:E15" si="1">SUM(F7:G7)</f>
        <v>70</v>
      </c>
      <c r="F7" s="532">
        <v>39</v>
      </c>
      <c r="G7" s="532">
        <v>31</v>
      </c>
      <c r="H7" s="534">
        <f t="shared" ref="H7:H15" si="2">SUM(I7:J7)</f>
        <v>27</v>
      </c>
      <c r="I7" s="532">
        <v>14</v>
      </c>
      <c r="J7" s="532">
        <v>13</v>
      </c>
      <c r="K7" s="945" t="s">
        <v>54</v>
      </c>
      <c r="L7" s="9"/>
    </row>
    <row r="8" spans="1:12" ht="24.95" customHeight="1" thickTop="1" thickBot="1">
      <c r="A8" s="392" t="s">
        <v>55</v>
      </c>
      <c r="B8" s="526">
        <f t="shared" si="0"/>
        <v>21</v>
      </c>
      <c r="C8" s="526">
        <f t="shared" si="0"/>
        <v>8</v>
      </c>
      <c r="D8" s="526">
        <f t="shared" si="0"/>
        <v>13</v>
      </c>
      <c r="E8" s="526">
        <f t="shared" si="1"/>
        <v>9</v>
      </c>
      <c r="F8" s="527">
        <v>2</v>
      </c>
      <c r="G8" s="527">
        <v>7</v>
      </c>
      <c r="H8" s="526">
        <f t="shared" si="2"/>
        <v>12</v>
      </c>
      <c r="I8" s="527">
        <v>6</v>
      </c>
      <c r="J8" s="527">
        <v>6</v>
      </c>
      <c r="K8" s="946" t="s">
        <v>56</v>
      </c>
      <c r="L8" s="9"/>
    </row>
    <row r="9" spans="1:12" ht="24.95" customHeight="1" thickTop="1" thickBot="1">
      <c r="A9" s="389" t="s">
        <v>57</v>
      </c>
      <c r="B9" s="534">
        <f t="shared" si="0"/>
        <v>4</v>
      </c>
      <c r="C9" s="534">
        <f t="shared" si="0"/>
        <v>2</v>
      </c>
      <c r="D9" s="534">
        <f t="shared" si="0"/>
        <v>2</v>
      </c>
      <c r="E9" s="534">
        <f t="shared" si="1"/>
        <v>2</v>
      </c>
      <c r="F9" s="532">
        <v>1</v>
      </c>
      <c r="G9" s="532">
        <v>1</v>
      </c>
      <c r="H9" s="534">
        <f t="shared" si="2"/>
        <v>2</v>
      </c>
      <c r="I9" s="532">
        <v>1</v>
      </c>
      <c r="J9" s="532">
        <v>1</v>
      </c>
      <c r="K9" s="945" t="s">
        <v>58</v>
      </c>
      <c r="L9" s="9"/>
    </row>
    <row r="10" spans="1:12" ht="24.95" customHeight="1" thickTop="1" thickBot="1">
      <c r="A10" s="392" t="s">
        <v>59</v>
      </c>
      <c r="B10" s="526">
        <f t="shared" si="0"/>
        <v>1</v>
      </c>
      <c r="C10" s="526">
        <f t="shared" si="0"/>
        <v>0</v>
      </c>
      <c r="D10" s="526">
        <f>SUM(J10+G10)</f>
        <v>1</v>
      </c>
      <c r="E10" s="526">
        <f t="shared" si="1"/>
        <v>0</v>
      </c>
      <c r="F10" s="527">
        <v>0</v>
      </c>
      <c r="G10" s="527">
        <v>0</v>
      </c>
      <c r="H10" s="526">
        <f t="shared" si="2"/>
        <v>1</v>
      </c>
      <c r="I10" s="527">
        <v>0</v>
      </c>
      <c r="J10" s="527">
        <v>1</v>
      </c>
      <c r="K10" s="946" t="s">
        <v>60</v>
      </c>
      <c r="L10" s="9"/>
    </row>
    <row r="11" spans="1:12" ht="24.95" customHeight="1" thickTop="1" thickBot="1">
      <c r="A11" s="389" t="s">
        <v>61</v>
      </c>
      <c r="B11" s="534">
        <f t="shared" si="0"/>
        <v>1</v>
      </c>
      <c r="C11" s="534">
        <f t="shared" si="0"/>
        <v>0</v>
      </c>
      <c r="D11" s="534">
        <f t="shared" si="0"/>
        <v>1</v>
      </c>
      <c r="E11" s="534">
        <f t="shared" si="1"/>
        <v>0</v>
      </c>
      <c r="F11" s="532">
        <v>0</v>
      </c>
      <c r="G11" s="532">
        <v>0</v>
      </c>
      <c r="H11" s="534">
        <f t="shared" si="2"/>
        <v>1</v>
      </c>
      <c r="I11" s="532">
        <v>0</v>
      </c>
      <c r="J11" s="532">
        <v>1</v>
      </c>
      <c r="K11" s="945" t="s">
        <v>62</v>
      </c>
      <c r="L11" s="9"/>
    </row>
    <row r="12" spans="1:12" ht="24.95" customHeight="1" thickTop="1" thickBot="1">
      <c r="A12" s="392" t="s">
        <v>63</v>
      </c>
      <c r="B12" s="526">
        <f t="shared" si="0"/>
        <v>1</v>
      </c>
      <c r="C12" s="526">
        <f t="shared" si="0"/>
        <v>0</v>
      </c>
      <c r="D12" s="526">
        <f t="shared" si="0"/>
        <v>1</v>
      </c>
      <c r="E12" s="526">
        <f t="shared" si="1"/>
        <v>1</v>
      </c>
      <c r="F12" s="527">
        <v>0</v>
      </c>
      <c r="G12" s="527">
        <v>1</v>
      </c>
      <c r="H12" s="526">
        <f t="shared" si="2"/>
        <v>0</v>
      </c>
      <c r="I12" s="527">
        <v>0</v>
      </c>
      <c r="J12" s="527">
        <v>0</v>
      </c>
      <c r="K12" s="946" t="s">
        <v>64</v>
      </c>
      <c r="L12" s="9"/>
    </row>
    <row r="13" spans="1:12" ht="24.95" customHeight="1" thickTop="1" thickBot="1">
      <c r="A13" s="389" t="s">
        <v>887</v>
      </c>
      <c r="B13" s="534">
        <f t="shared" si="0"/>
        <v>1</v>
      </c>
      <c r="C13" s="534">
        <f>SUM(I13+F13)</f>
        <v>0</v>
      </c>
      <c r="D13" s="534">
        <f t="shared" si="0"/>
        <v>1</v>
      </c>
      <c r="E13" s="534">
        <f t="shared" si="1"/>
        <v>0</v>
      </c>
      <c r="F13" s="532">
        <v>0</v>
      </c>
      <c r="G13" s="532">
        <v>0</v>
      </c>
      <c r="H13" s="534">
        <f t="shared" si="2"/>
        <v>1</v>
      </c>
      <c r="I13" s="532">
        <v>0</v>
      </c>
      <c r="J13" s="532">
        <v>1</v>
      </c>
      <c r="K13" s="945" t="s">
        <v>65</v>
      </c>
      <c r="L13" s="9"/>
    </row>
    <row r="14" spans="1:12" ht="24.95" customHeight="1" thickTop="1" thickBot="1">
      <c r="A14" s="392" t="s">
        <v>1085</v>
      </c>
      <c r="B14" s="526">
        <f t="shared" ref="B14" si="3">SUM(H14+E14)</f>
        <v>34</v>
      </c>
      <c r="C14" s="526">
        <f>SUM(I14+F14)</f>
        <v>15</v>
      </c>
      <c r="D14" s="526">
        <f>SUM(J14+G14)</f>
        <v>19</v>
      </c>
      <c r="E14" s="526">
        <f t="shared" ref="E14" si="4">SUM(F14:G14)</f>
        <v>26</v>
      </c>
      <c r="F14" s="527">
        <v>12</v>
      </c>
      <c r="G14" s="527">
        <v>14</v>
      </c>
      <c r="H14" s="526">
        <f t="shared" ref="H14" si="5">SUM(I14:J14)</f>
        <v>8</v>
      </c>
      <c r="I14" s="527">
        <v>3</v>
      </c>
      <c r="J14" s="527">
        <v>5</v>
      </c>
      <c r="K14" s="946" t="s">
        <v>1084</v>
      </c>
      <c r="L14" s="9"/>
    </row>
    <row r="15" spans="1:12" ht="24.95" customHeight="1" thickTop="1">
      <c r="A15" s="885" t="s">
        <v>1128</v>
      </c>
      <c r="B15" s="561">
        <f t="shared" si="0"/>
        <v>1</v>
      </c>
      <c r="C15" s="561">
        <f t="shared" si="0"/>
        <v>1</v>
      </c>
      <c r="D15" s="561">
        <f t="shared" si="0"/>
        <v>0</v>
      </c>
      <c r="E15" s="561">
        <f t="shared" si="1"/>
        <v>0</v>
      </c>
      <c r="F15" s="533">
        <v>0</v>
      </c>
      <c r="G15" s="533">
        <v>0</v>
      </c>
      <c r="H15" s="561">
        <f t="shared" si="2"/>
        <v>1</v>
      </c>
      <c r="I15" s="533">
        <v>1</v>
      </c>
      <c r="J15" s="533">
        <v>0</v>
      </c>
      <c r="K15" s="947" t="s">
        <v>238</v>
      </c>
      <c r="L15" s="9"/>
    </row>
    <row r="16" spans="1:12" ht="30" customHeight="1">
      <c r="A16" s="382" t="s">
        <v>66</v>
      </c>
      <c r="B16" s="478">
        <f>SUM(B7:B15)</f>
        <v>161</v>
      </c>
      <c r="C16" s="478">
        <f t="shared" ref="C16:I16" si="6">SUM(C7:C15)</f>
        <v>79</v>
      </c>
      <c r="D16" s="478">
        <f t="shared" si="6"/>
        <v>82</v>
      </c>
      <c r="E16" s="478">
        <f t="shared" si="6"/>
        <v>108</v>
      </c>
      <c r="F16" s="478">
        <f t="shared" si="6"/>
        <v>54</v>
      </c>
      <c r="G16" s="478">
        <f t="shared" si="6"/>
        <v>54</v>
      </c>
      <c r="H16" s="478">
        <f t="shared" si="6"/>
        <v>53</v>
      </c>
      <c r="I16" s="478">
        <f t="shared" si="6"/>
        <v>25</v>
      </c>
      <c r="J16" s="478">
        <f>SUM(J7:J15)</f>
        <v>28</v>
      </c>
      <c r="K16" s="863" t="s">
        <v>67</v>
      </c>
    </row>
    <row r="17" spans="1:1">
      <c r="A17" s="37"/>
    </row>
    <row r="18" spans="1:1">
      <c r="A18" s="37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66"/>
  </sheetPr>
  <dimension ref="A1:K19"/>
  <sheetViews>
    <sheetView view="pageBreakPreview" topLeftCell="A6" zoomScaleNormal="100" zoomScaleSheetLayoutView="100" workbookViewId="0">
      <selection activeCell="F7" sqref="F7:F18"/>
    </sheetView>
  </sheetViews>
  <sheetFormatPr defaultRowHeight="15"/>
  <cols>
    <col min="1" max="1" width="25.7109375" style="102" customWidth="1"/>
    <col min="2" max="10" width="8.7109375" style="102" customWidth="1"/>
    <col min="11" max="11" width="25.7109375" style="102" customWidth="1"/>
    <col min="12" max="255" width="9.140625" style="40"/>
    <col min="256" max="256" width="15.7109375" style="40" customWidth="1"/>
    <col min="257" max="265" width="8.7109375" style="40" customWidth="1"/>
    <col min="266" max="266" width="15.7109375" style="40" customWidth="1"/>
    <col min="267" max="267" width="12.7109375" style="40" bestFit="1" customWidth="1"/>
    <col min="268" max="511" width="9.140625" style="40"/>
    <col min="512" max="512" width="15.7109375" style="40" customWidth="1"/>
    <col min="513" max="521" width="8.7109375" style="40" customWidth="1"/>
    <col min="522" max="522" width="15.7109375" style="40" customWidth="1"/>
    <col min="523" max="523" width="12.7109375" style="40" bestFit="1" customWidth="1"/>
    <col min="524" max="767" width="9.140625" style="40"/>
    <col min="768" max="768" width="15.7109375" style="40" customWidth="1"/>
    <col min="769" max="777" width="8.7109375" style="40" customWidth="1"/>
    <col min="778" max="778" width="15.7109375" style="40" customWidth="1"/>
    <col min="779" max="779" width="12.7109375" style="40" bestFit="1" customWidth="1"/>
    <col min="780" max="1023" width="9.140625" style="40"/>
    <col min="1024" max="1024" width="15.7109375" style="40" customWidth="1"/>
    <col min="1025" max="1033" width="8.7109375" style="40" customWidth="1"/>
    <col min="1034" max="1034" width="15.7109375" style="40" customWidth="1"/>
    <col min="1035" max="1035" width="12.7109375" style="40" bestFit="1" customWidth="1"/>
    <col min="1036" max="1279" width="9.140625" style="40"/>
    <col min="1280" max="1280" width="15.7109375" style="40" customWidth="1"/>
    <col min="1281" max="1289" width="8.7109375" style="40" customWidth="1"/>
    <col min="1290" max="1290" width="15.7109375" style="40" customWidth="1"/>
    <col min="1291" max="1291" width="12.7109375" style="40" bestFit="1" customWidth="1"/>
    <col min="1292" max="1535" width="9.140625" style="40"/>
    <col min="1536" max="1536" width="15.7109375" style="40" customWidth="1"/>
    <col min="1537" max="1545" width="8.7109375" style="40" customWidth="1"/>
    <col min="1546" max="1546" width="15.7109375" style="40" customWidth="1"/>
    <col min="1547" max="1547" width="12.7109375" style="40" bestFit="1" customWidth="1"/>
    <col min="1548" max="1791" width="9.140625" style="40"/>
    <col min="1792" max="1792" width="15.7109375" style="40" customWidth="1"/>
    <col min="1793" max="1801" width="8.7109375" style="40" customWidth="1"/>
    <col min="1802" max="1802" width="15.7109375" style="40" customWidth="1"/>
    <col min="1803" max="1803" width="12.7109375" style="40" bestFit="1" customWidth="1"/>
    <col min="1804" max="2047" width="9.140625" style="40"/>
    <col min="2048" max="2048" width="15.7109375" style="40" customWidth="1"/>
    <col min="2049" max="2057" width="8.7109375" style="40" customWidth="1"/>
    <col min="2058" max="2058" width="15.7109375" style="40" customWidth="1"/>
    <col min="2059" max="2059" width="12.7109375" style="40" bestFit="1" customWidth="1"/>
    <col min="2060" max="2303" width="9.140625" style="40"/>
    <col min="2304" max="2304" width="15.7109375" style="40" customWidth="1"/>
    <col min="2305" max="2313" width="8.7109375" style="40" customWidth="1"/>
    <col min="2314" max="2314" width="15.7109375" style="40" customWidth="1"/>
    <col min="2315" max="2315" width="12.7109375" style="40" bestFit="1" customWidth="1"/>
    <col min="2316" max="2559" width="9.140625" style="40"/>
    <col min="2560" max="2560" width="15.7109375" style="40" customWidth="1"/>
    <col min="2561" max="2569" width="8.7109375" style="40" customWidth="1"/>
    <col min="2570" max="2570" width="15.7109375" style="40" customWidth="1"/>
    <col min="2571" max="2571" width="12.7109375" style="40" bestFit="1" customWidth="1"/>
    <col min="2572" max="2815" width="9.140625" style="40"/>
    <col min="2816" max="2816" width="15.7109375" style="40" customWidth="1"/>
    <col min="2817" max="2825" width="8.7109375" style="40" customWidth="1"/>
    <col min="2826" max="2826" width="15.7109375" style="40" customWidth="1"/>
    <col min="2827" max="2827" width="12.7109375" style="40" bestFit="1" customWidth="1"/>
    <col min="2828" max="3071" width="9.140625" style="40"/>
    <col min="3072" max="3072" width="15.7109375" style="40" customWidth="1"/>
    <col min="3073" max="3081" width="8.7109375" style="40" customWidth="1"/>
    <col min="3082" max="3082" width="15.7109375" style="40" customWidth="1"/>
    <col min="3083" max="3083" width="12.7109375" style="40" bestFit="1" customWidth="1"/>
    <col min="3084" max="3327" width="9.140625" style="40"/>
    <col min="3328" max="3328" width="15.7109375" style="40" customWidth="1"/>
    <col min="3329" max="3337" width="8.7109375" style="40" customWidth="1"/>
    <col min="3338" max="3338" width="15.7109375" style="40" customWidth="1"/>
    <col min="3339" max="3339" width="12.7109375" style="40" bestFit="1" customWidth="1"/>
    <col min="3340" max="3583" width="9.140625" style="40"/>
    <col min="3584" max="3584" width="15.7109375" style="40" customWidth="1"/>
    <col min="3585" max="3593" width="8.7109375" style="40" customWidth="1"/>
    <col min="3594" max="3594" width="15.7109375" style="40" customWidth="1"/>
    <col min="3595" max="3595" width="12.7109375" style="40" bestFit="1" customWidth="1"/>
    <col min="3596" max="3839" width="9.140625" style="40"/>
    <col min="3840" max="3840" width="15.7109375" style="40" customWidth="1"/>
    <col min="3841" max="3849" width="8.7109375" style="40" customWidth="1"/>
    <col min="3850" max="3850" width="15.7109375" style="40" customWidth="1"/>
    <col min="3851" max="3851" width="12.7109375" style="40" bestFit="1" customWidth="1"/>
    <col min="3852" max="4095" width="9.140625" style="40"/>
    <col min="4096" max="4096" width="15.7109375" style="40" customWidth="1"/>
    <col min="4097" max="4105" width="8.7109375" style="40" customWidth="1"/>
    <col min="4106" max="4106" width="15.7109375" style="40" customWidth="1"/>
    <col min="4107" max="4107" width="12.7109375" style="40" bestFit="1" customWidth="1"/>
    <col min="4108" max="4351" width="9.140625" style="40"/>
    <col min="4352" max="4352" width="15.7109375" style="40" customWidth="1"/>
    <col min="4353" max="4361" width="8.7109375" style="40" customWidth="1"/>
    <col min="4362" max="4362" width="15.7109375" style="40" customWidth="1"/>
    <col min="4363" max="4363" width="12.7109375" style="40" bestFit="1" customWidth="1"/>
    <col min="4364" max="4607" width="9.140625" style="40"/>
    <col min="4608" max="4608" width="15.7109375" style="40" customWidth="1"/>
    <col min="4609" max="4617" width="8.7109375" style="40" customWidth="1"/>
    <col min="4618" max="4618" width="15.7109375" style="40" customWidth="1"/>
    <col min="4619" max="4619" width="12.7109375" style="40" bestFit="1" customWidth="1"/>
    <col min="4620" max="4863" width="9.140625" style="40"/>
    <col min="4864" max="4864" width="15.7109375" style="40" customWidth="1"/>
    <col min="4865" max="4873" width="8.7109375" style="40" customWidth="1"/>
    <col min="4874" max="4874" width="15.7109375" style="40" customWidth="1"/>
    <col min="4875" max="4875" width="12.7109375" style="40" bestFit="1" customWidth="1"/>
    <col min="4876" max="5119" width="9.140625" style="40"/>
    <col min="5120" max="5120" width="15.7109375" style="40" customWidth="1"/>
    <col min="5121" max="5129" width="8.7109375" style="40" customWidth="1"/>
    <col min="5130" max="5130" width="15.7109375" style="40" customWidth="1"/>
    <col min="5131" max="5131" width="12.7109375" style="40" bestFit="1" customWidth="1"/>
    <col min="5132" max="5375" width="9.140625" style="40"/>
    <col min="5376" max="5376" width="15.7109375" style="40" customWidth="1"/>
    <col min="5377" max="5385" width="8.7109375" style="40" customWidth="1"/>
    <col min="5386" max="5386" width="15.7109375" style="40" customWidth="1"/>
    <col min="5387" max="5387" width="12.7109375" style="40" bestFit="1" customWidth="1"/>
    <col min="5388" max="5631" width="9.140625" style="40"/>
    <col min="5632" max="5632" width="15.7109375" style="40" customWidth="1"/>
    <col min="5633" max="5641" width="8.7109375" style="40" customWidth="1"/>
    <col min="5642" max="5642" width="15.7109375" style="40" customWidth="1"/>
    <col min="5643" max="5643" width="12.7109375" style="40" bestFit="1" customWidth="1"/>
    <col min="5644" max="5887" width="9.140625" style="40"/>
    <col min="5888" max="5888" width="15.7109375" style="40" customWidth="1"/>
    <col min="5889" max="5897" width="8.7109375" style="40" customWidth="1"/>
    <col min="5898" max="5898" width="15.7109375" style="40" customWidth="1"/>
    <col min="5899" max="5899" width="12.7109375" style="40" bestFit="1" customWidth="1"/>
    <col min="5900" max="6143" width="9.140625" style="40"/>
    <col min="6144" max="6144" width="15.7109375" style="40" customWidth="1"/>
    <col min="6145" max="6153" width="8.7109375" style="40" customWidth="1"/>
    <col min="6154" max="6154" width="15.7109375" style="40" customWidth="1"/>
    <col min="6155" max="6155" width="12.7109375" style="40" bestFit="1" customWidth="1"/>
    <col min="6156" max="6399" width="9.140625" style="40"/>
    <col min="6400" max="6400" width="15.7109375" style="40" customWidth="1"/>
    <col min="6401" max="6409" width="8.7109375" style="40" customWidth="1"/>
    <col min="6410" max="6410" width="15.7109375" style="40" customWidth="1"/>
    <col min="6411" max="6411" width="12.7109375" style="40" bestFit="1" customWidth="1"/>
    <col min="6412" max="6655" width="9.140625" style="40"/>
    <col min="6656" max="6656" width="15.7109375" style="40" customWidth="1"/>
    <col min="6657" max="6665" width="8.7109375" style="40" customWidth="1"/>
    <col min="6666" max="6666" width="15.7109375" style="40" customWidth="1"/>
    <col min="6667" max="6667" width="12.7109375" style="40" bestFit="1" customWidth="1"/>
    <col min="6668" max="6911" width="9.140625" style="40"/>
    <col min="6912" max="6912" width="15.7109375" style="40" customWidth="1"/>
    <col min="6913" max="6921" width="8.7109375" style="40" customWidth="1"/>
    <col min="6922" max="6922" width="15.7109375" style="40" customWidth="1"/>
    <col min="6923" max="6923" width="12.7109375" style="40" bestFit="1" customWidth="1"/>
    <col min="6924" max="7167" width="9.140625" style="40"/>
    <col min="7168" max="7168" width="15.7109375" style="40" customWidth="1"/>
    <col min="7169" max="7177" width="8.7109375" style="40" customWidth="1"/>
    <col min="7178" max="7178" width="15.7109375" style="40" customWidth="1"/>
    <col min="7179" max="7179" width="12.7109375" style="40" bestFit="1" customWidth="1"/>
    <col min="7180" max="7423" width="9.140625" style="40"/>
    <col min="7424" max="7424" width="15.7109375" style="40" customWidth="1"/>
    <col min="7425" max="7433" width="8.7109375" style="40" customWidth="1"/>
    <col min="7434" max="7434" width="15.7109375" style="40" customWidth="1"/>
    <col min="7435" max="7435" width="12.7109375" style="40" bestFit="1" customWidth="1"/>
    <col min="7436" max="7679" width="9.140625" style="40"/>
    <col min="7680" max="7680" width="15.7109375" style="40" customWidth="1"/>
    <col min="7681" max="7689" width="8.7109375" style="40" customWidth="1"/>
    <col min="7690" max="7690" width="15.7109375" style="40" customWidth="1"/>
    <col min="7691" max="7691" width="12.7109375" style="40" bestFit="1" customWidth="1"/>
    <col min="7692" max="7935" width="9.140625" style="40"/>
    <col min="7936" max="7936" width="15.7109375" style="40" customWidth="1"/>
    <col min="7937" max="7945" width="8.7109375" style="40" customWidth="1"/>
    <col min="7946" max="7946" width="15.7109375" style="40" customWidth="1"/>
    <col min="7947" max="7947" width="12.7109375" style="40" bestFit="1" customWidth="1"/>
    <col min="7948" max="8191" width="9.140625" style="40"/>
    <col min="8192" max="8192" width="15.7109375" style="40" customWidth="1"/>
    <col min="8193" max="8201" width="8.7109375" style="40" customWidth="1"/>
    <col min="8202" max="8202" width="15.7109375" style="40" customWidth="1"/>
    <col min="8203" max="8203" width="12.7109375" style="40" bestFit="1" customWidth="1"/>
    <col min="8204" max="8447" width="9.140625" style="40"/>
    <col min="8448" max="8448" width="15.7109375" style="40" customWidth="1"/>
    <col min="8449" max="8457" width="8.7109375" style="40" customWidth="1"/>
    <col min="8458" max="8458" width="15.7109375" style="40" customWidth="1"/>
    <col min="8459" max="8459" width="12.7109375" style="40" bestFit="1" customWidth="1"/>
    <col min="8460" max="8703" width="9.140625" style="40"/>
    <col min="8704" max="8704" width="15.7109375" style="40" customWidth="1"/>
    <col min="8705" max="8713" width="8.7109375" style="40" customWidth="1"/>
    <col min="8714" max="8714" width="15.7109375" style="40" customWidth="1"/>
    <col min="8715" max="8715" width="12.7109375" style="40" bestFit="1" customWidth="1"/>
    <col min="8716" max="8959" width="9.140625" style="40"/>
    <col min="8960" max="8960" width="15.7109375" style="40" customWidth="1"/>
    <col min="8961" max="8969" width="8.7109375" style="40" customWidth="1"/>
    <col min="8970" max="8970" width="15.7109375" style="40" customWidth="1"/>
    <col min="8971" max="8971" width="12.7109375" style="40" bestFit="1" customWidth="1"/>
    <col min="8972" max="9215" width="9.140625" style="40"/>
    <col min="9216" max="9216" width="15.7109375" style="40" customWidth="1"/>
    <col min="9217" max="9225" width="8.7109375" style="40" customWidth="1"/>
    <col min="9226" max="9226" width="15.7109375" style="40" customWidth="1"/>
    <col min="9227" max="9227" width="12.7109375" style="40" bestFit="1" customWidth="1"/>
    <col min="9228" max="9471" width="9.140625" style="40"/>
    <col min="9472" max="9472" width="15.7109375" style="40" customWidth="1"/>
    <col min="9473" max="9481" width="8.7109375" style="40" customWidth="1"/>
    <col min="9482" max="9482" width="15.7109375" style="40" customWidth="1"/>
    <col min="9483" max="9483" width="12.7109375" style="40" bestFit="1" customWidth="1"/>
    <col min="9484" max="9727" width="9.140625" style="40"/>
    <col min="9728" max="9728" width="15.7109375" style="40" customWidth="1"/>
    <col min="9729" max="9737" width="8.7109375" style="40" customWidth="1"/>
    <col min="9738" max="9738" width="15.7109375" style="40" customWidth="1"/>
    <col min="9739" max="9739" width="12.7109375" style="40" bestFit="1" customWidth="1"/>
    <col min="9740" max="9983" width="9.140625" style="40"/>
    <col min="9984" max="9984" width="15.7109375" style="40" customWidth="1"/>
    <col min="9985" max="9993" width="8.7109375" style="40" customWidth="1"/>
    <col min="9994" max="9994" width="15.7109375" style="40" customWidth="1"/>
    <col min="9995" max="9995" width="12.7109375" style="40" bestFit="1" customWidth="1"/>
    <col min="9996" max="10239" width="9.140625" style="40"/>
    <col min="10240" max="10240" width="15.7109375" style="40" customWidth="1"/>
    <col min="10241" max="10249" width="8.7109375" style="40" customWidth="1"/>
    <col min="10250" max="10250" width="15.7109375" style="40" customWidth="1"/>
    <col min="10251" max="10251" width="12.7109375" style="40" bestFit="1" customWidth="1"/>
    <col min="10252" max="10495" width="9.140625" style="40"/>
    <col min="10496" max="10496" width="15.7109375" style="40" customWidth="1"/>
    <col min="10497" max="10505" width="8.7109375" style="40" customWidth="1"/>
    <col min="10506" max="10506" width="15.7109375" style="40" customWidth="1"/>
    <col min="10507" max="10507" width="12.7109375" style="40" bestFit="1" customWidth="1"/>
    <col min="10508" max="10751" width="9.140625" style="40"/>
    <col min="10752" max="10752" width="15.7109375" style="40" customWidth="1"/>
    <col min="10753" max="10761" width="8.7109375" style="40" customWidth="1"/>
    <col min="10762" max="10762" width="15.7109375" style="40" customWidth="1"/>
    <col min="10763" max="10763" width="12.7109375" style="40" bestFit="1" customWidth="1"/>
    <col min="10764" max="11007" width="9.140625" style="40"/>
    <col min="11008" max="11008" width="15.7109375" style="40" customWidth="1"/>
    <col min="11009" max="11017" width="8.7109375" style="40" customWidth="1"/>
    <col min="11018" max="11018" width="15.7109375" style="40" customWidth="1"/>
    <col min="11019" max="11019" width="12.7109375" style="40" bestFit="1" customWidth="1"/>
    <col min="11020" max="11263" width="9.140625" style="40"/>
    <col min="11264" max="11264" width="15.7109375" style="40" customWidth="1"/>
    <col min="11265" max="11273" width="8.7109375" style="40" customWidth="1"/>
    <col min="11274" max="11274" width="15.7109375" style="40" customWidth="1"/>
    <col min="11275" max="11275" width="12.7109375" style="40" bestFit="1" customWidth="1"/>
    <col min="11276" max="11519" width="9.140625" style="40"/>
    <col min="11520" max="11520" width="15.7109375" style="40" customWidth="1"/>
    <col min="11521" max="11529" width="8.7109375" style="40" customWidth="1"/>
    <col min="11530" max="11530" width="15.7109375" style="40" customWidth="1"/>
    <col min="11531" max="11531" width="12.7109375" style="40" bestFit="1" customWidth="1"/>
    <col min="11532" max="11775" width="9.140625" style="40"/>
    <col min="11776" max="11776" width="15.7109375" style="40" customWidth="1"/>
    <col min="11777" max="11785" width="8.7109375" style="40" customWidth="1"/>
    <col min="11786" max="11786" width="15.7109375" style="40" customWidth="1"/>
    <col min="11787" max="11787" width="12.7109375" style="40" bestFit="1" customWidth="1"/>
    <col min="11788" max="12031" width="9.140625" style="40"/>
    <col min="12032" max="12032" width="15.7109375" style="40" customWidth="1"/>
    <col min="12033" max="12041" width="8.7109375" style="40" customWidth="1"/>
    <col min="12042" max="12042" width="15.7109375" style="40" customWidth="1"/>
    <col min="12043" max="12043" width="12.7109375" style="40" bestFit="1" customWidth="1"/>
    <col min="12044" max="12287" width="9.140625" style="40"/>
    <col min="12288" max="12288" width="15.7109375" style="40" customWidth="1"/>
    <col min="12289" max="12297" width="8.7109375" style="40" customWidth="1"/>
    <col min="12298" max="12298" width="15.7109375" style="40" customWidth="1"/>
    <col min="12299" max="12299" width="12.7109375" style="40" bestFit="1" customWidth="1"/>
    <col min="12300" max="12543" width="9.140625" style="40"/>
    <col min="12544" max="12544" width="15.7109375" style="40" customWidth="1"/>
    <col min="12545" max="12553" width="8.7109375" style="40" customWidth="1"/>
    <col min="12554" max="12554" width="15.7109375" style="40" customWidth="1"/>
    <col min="12555" max="12555" width="12.7109375" style="40" bestFit="1" customWidth="1"/>
    <col min="12556" max="12799" width="9.140625" style="40"/>
    <col min="12800" max="12800" width="15.7109375" style="40" customWidth="1"/>
    <col min="12801" max="12809" width="8.7109375" style="40" customWidth="1"/>
    <col min="12810" max="12810" width="15.7109375" style="40" customWidth="1"/>
    <col min="12811" max="12811" width="12.7109375" style="40" bestFit="1" customWidth="1"/>
    <col min="12812" max="13055" width="9.140625" style="40"/>
    <col min="13056" max="13056" width="15.7109375" style="40" customWidth="1"/>
    <col min="13057" max="13065" width="8.7109375" style="40" customWidth="1"/>
    <col min="13066" max="13066" width="15.7109375" style="40" customWidth="1"/>
    <col min="13067" max="13067" width="12.7109375" style="40" bestFit="1" customWidth="1"/>
    <col min="13068" max="13311" width="9.140625" style="40"/>
    <col min="13312" max="13312" width="15.7109375" style="40" customWidth="1"/>
    <col min="13313" max="13321" width="8.7109375" style="40" customWidth="1"/>
    <col min="13322" max="13322" width="15.7109375" style="40" customWidth="1"/>
    <col min="13323" max="13323" width="12.7109375" style="40" bestFit="1" customWidth="1"/>
    <col min="13324" max="13567" width="9.140625" style="40"/>
    <col min="13568" max="13568" width="15.7109375" style="40" customWidth="1"/>
    <col min="13569" max="13577" width="8.7109375" style="40" customWidth="1"/>
    <col min="13578" max="13578" width="15.7109375" style="40" customWidth="1"/>
    <col min="13579" max="13579" width="12.7109375" style="40" bestFit="1" customWidth="1"/>
    <col min="13580" max="13823" width="9.140625" style="40"/>
    <col min="13824" max="13824" width="15.7109375" style="40" customWidth="1"/>
    <col min="13825" max="13833" width="8.7109375" style="40" customWidth="1"/>
    <col min="13834" max="13834" width="15.7109375" style="40" customWidth="1"/>
    <col min="13835" max="13835" width="12.7109375" style="40" bestFit="1" customWidth="1"/>
    <col min="13836" max="14079" width="9.140625" style="40"/>
    <col min="14080" max="14080" width="15.7109375" style="40" customWidth="1"/>
    <col min="14081" max="14089" width="8.7109375" style="40" customWidth="1"/>
    <col min="14090" max="14090" width="15.7109375" style="40" customWidth="1"/>
    <col min="14091" max="14091" width="12.7109375" style="40" bestFit="1" customWidth="1"/>
    <col min="14092" max="14335" width="9.140625" style="40"/>
    <col min="14336" max="14336" width="15.7109375" style="40" customWidth="1"/>
    <col min="14337" max="14345" width="8.7109375" style="40" customWidth="1"/>
    <col min="14346" max="14346" width="15.7109375" style="40" customWidth="1"/>
    <col min="14347" max="14347" width="12.7109375" style="40" bestFit="1" customWidth="1"/>
    <col min="14348" max="14591" width="9.140625" style="40"/>
    <col min="14592" max="14592" width="15.7109375" style="40" customWidth="1"/>
    <col min="14593" max="14601" width="8.7109375" style="40" customWidth="1"/>
    <col min="14602" max="14602" width="15.7109375" style="40" customWidth="1"/>
    <col min="14603" max="14603" width="12.7109375" style="40" bestFit="1" customWidth="1"/>
    <col min="14604" max="14847" width="9.140625" style="40"/>
    <col min="14848" max="14848" width="15.7109375" style="40" customWidth="1"/>
    <col min="14849" max="14857" width="8.7109375" style="40" customWidth="1"/>
    <col min="14858" max="14858" width="15.7109375" style="40" customWidth="1"/>
    <col min="14859" max="14859" width="12.7109375" style="40" bestFit="1" customWidth="1"/>
    <col min="14860" max="15103" width="9.140625" style="40"/>
    <col min="15104" max="15104" width="15.7109375" style="40" customWidth="1"/>
    <col min="15105" max="15113" width="8.7109375" style="40" customWidth="1"/>
    <col min="15114" max="15114" width="15.7109375" style="40" customWidth="1"/>
    <col min="15115" max="15115" width="12.7109375" style="40" bestFit="1" customWidth="1"/>
    <col min="15116" max="15359" width="9.140625" style="40"/>
    <col min="15360" max="15360" width="15.7109375" style="40" customWidth="1"/>
    <col min="15361" max="15369" width="8.7109375" style="40" customWidth="1"/>
    <col min="15370" max="15370" width="15.7109375" style="40" customWidth="1"/>
    <col min="15371" max="15371" width="12.7109375" style="40" bestFit="1" customWidth="1"/>
    <col min="15372" max="15615" width="9.140625" style="40"/>
    <col min="15616" max="15616" width="15.7109375" style="40" customWidth="1"/>
    <col min="15617" max="15625" width="8.7109375" style="40" customWidth="1"/>
    <col min="15626" max="15626" width="15.7109375" style="40" customWidth="1"/>
    <col min="15627" max="15627" width="12.7109375" style="40" bestFit="1" customWidth="1"/>
    <col min="15628" max="15871" width="9.140625" style="40"/>
    <col min="15872" max="15872" width="15.7109375" style="40" customWidth="1"/>
    <col min="15873" max="15881" width="8.7109375" style="40" customWidth="1"/>
    <col min="15882" max="15882" width="15.7109375" style="40" customWidth="1"/>
    <col min="15883" max="15883" width="12.7109375" style="40" bestFit="1" customWidth="1"/>
    <col min="15884" max="16127" width="9.140625" style="40"/>
    <col min="16128" max="16128" width="15.7109375" style="40" customWidth="1"/>
    <col min="16129" max="16137" width="8.7109375" style="40" customWidth="1"/>
    <col min="16138" max="16138" width="15.7109375" style="40" customWidth="1"/>
    <col min="16139" max="16139" width="12.7109375" style="40" bestFit="1" customWidth="1"/>
    <col min="16140" max="16384" width="9.140625" style="40"/>
  </cols>
  <sheetData>
    <row r="1" spans="1:11" ht="20.25">
      <c r="A1" s="1146" t="s">
        <v>663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1" ht="15.75">
      <c r="A2" s="1147" t="s">
        <v>705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1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ht="24.95" customHeight="1">
      <c r="A4" s="664" t="s">
        <v>1024</v>
      </c>
      <c r="B4" s="666"/>
      <c r="C4" s="666"/>
      <c r="D4" s="1485"/>
      <c r="E4" s="1485"/>
      <c r="F4" s="1485"/>
      <c r="G4" s="666"/>
      <c r="H4" s="666"/>
      <c r="I4" s="666"/>
      <c r="J4" s="667"/>
      <c r="K4" s="665" t="s">
        <v>69</v>
      </c>
    </row>
    <row r="5" spans="1:11" s="2" customFormat="1" ht="27.75" customHeight="1">
      <c r="A5" s="1491" t="s">
        <v>390</v>
      </c>
      <c r="B5" s="1488" t="s">
        <v>1125</v>
      </c>
      <c r="C5" s="1488"/>
      <c r="D5" s="1488"/>
      <c r="E5" s="1255" t="s">
        <v>1126</v>
      </c>
      <c r="F5" s="1255"/>
      <c r="G5" s="1255"/>
      <c r="H5" s="1255" t="s">
        <v>1127</v>
      </c>
      <c r="I5" s="1255"/>
      <c r="J5" s="1255"/>
      <c r="K5" s="1493" t="s">
        <v>70</v>
      </c>
    </row>
    <row r="6" spans="1:11" s="2" customFormat="1" ht="30" customHeight="1">
      <c r="A6" s="1492"/>
      <c r="B6" s="218" t="s">
        <v>1077</v>
      </c>
      <c r="C6" s="218" t="s">
        <v>1075</v>
      </c>
      <c r="D6" s="218" t="s">
        <v>1074</v>
      </c>
      <c r="E6" s="51" t="s">
        <v>1076</v>
      </c>
      <c r="F6" s="51" t="s">
        <v>1075</v>
      </c>
      <c r="G6" s="51" t="s">
        <v>1074</v>
      </c>
      <c r="H6" s="51" t="s">
        <v>1076</v>
      </c>
      <c r="I6" s="51" t="s">
        <v>1075</v>
      </c>
      <c r="J6" s="51" t="s">
        <v>1074</v>
      </c>
      <c r="K6" s="1494"/>
    </row>
    <row r="7" spans="1:11" ht="24" customHeight="1" thickBot="1">
      <c r="A7" s="389" t="s">
        <v>71</v>
      </c>
      <c r="B7" s="534">
        <f>D7+C7</f>
        <v>21</v>
      </c>
      <c r="C7" s="534">
        <f>I7+F7</f>
        <v>10</v>
      </c>
      <c r="D7" s="534">
        <f>J7+G7</f>
        <v>11</v>
      </c>
      <c r="E7" s="534">
        <f>G7+F7</f>
        <v>16</v>
      </c>
      <c r="F7" s="532">
        <v>8</v>
      </c>
      <c r="G7" s="532">
        <v>8</v>
      </c>
      <c r="H7" s="534">
        <f>J7+I7</f>
        <v>5</v>
      </c>
      <c r="I7" s="532">
        <v>2</v>
      </c>
      <c r="J7" s="532">
        <v>3</v>
      </c>
      <c r="K7" s="945" t="s">
        <v>72</v>
      </c>
    </row>
    <row r="8" spans="1:11" ht="24" customHeight="1" thickTop="1" thickBot="1">
      <c r="A8" s="392" t="s">
        <v>73</v>
      </c>
      <c r="B8" s="591">
        <f t="shared" ref="B8:B19" si="0">D8+C8</f>
        <v>13</v>
      </c>
      <c r="C8" s="591">
        <f t="shared" ref="C8:C19" si="1">I8+F8</f>
        <v>9</v>
      </c>
      <c r="D8" s="591">
        <f t="shared" ref="D8:D19" si="2">J8+G8</f>
        <v>4</v>
      </c>
      <c r="E8" s="591">
        <f t="shared" ref="E8:E19" si="3">G8+F8</f>
        <v>10</v>
      </c>
      <c r="F8" s="527">
        <v>6</v>
      </c>
      <c r="G8" s="527">
        <v>4</v>
      </c>
      <c r="H8" s="591">
        <f t="shared" ref="H8:H18" si="4">J8+I8</f>
        <v>3</v>
      </c>
      <c r="I8" s="527">
        <v>3</v>
      </c>
      <c r="J8" s="527">
        <v>0</v>
      </c>
      <c r="K8" s="946" t="s">
        <v>74</v>
      </c>
    </row>
    <row r="9" spans="1:11" ht="24" customHeight="1" thickTop="1" thickBot="1">
      <c r="A9" s="389" t="s">
        <v>75</v>
      </c>
      <c r="B9" s="534">
        <f t="shared" si="0"/>
        <v>18</v>
      </c>
      <c r="C9" s="534">
        <f t="shared" si="1"/>
        <v>8</v>
      </c>
      <c r="D9" s="534">
        <f t="shared" si="2"/>
        <v>10</v>
      </c>
      <c r="E9" s="534">
        <f t="shared" si="3"/>
        <v>14</v>
      </c>
      <c r="F9" s="532">
        <v>8</v>
      </c>
      <c r="G9" s="532">
        <v>6</v>
      </c>
      <c r="H9" s="534">
        <f t="shared" si="4"/>
        <v>4</v>
      </c>
      <c r="I9" s="532">
        <v>0</v>
      </c>
      <c r="J9" s="532">
        <v>4</v>
      </c>
      <c r="K9" s="945" t="s">
        <v>76</v>
      </c>
    </row>
    <row r="10" spans="1:11" ht="24" customHeight="1" thickTop="1" thickBot="1">
      <c r="A10" s="392" t="s">
        <v>77</v>
      </c>
      <c r="B10" s="591">
        <f t="shared" si="0"/>
        <v>4</v>
      </c>
      <c r="C10" s="591">
        <f t="shared" si="1"/>
        <v>2</v>
      </c>
      <c r="D10" s="591">
        <f t="shared" si="2"/>
        <v>2</v>
      </c>
      <c r="E10" s="591">
        <f t="shared" si="3"/>
        <v>3</v>
      </c>
      <c r="F10" s="527">
        <v>2</v>
      </c>
      <c r="G10" s="527">
        <v>1</v>
      </c>
      <c r="H10" s="591">
        <f t="shared" si="4"/>
        <v>1</v>
      </c>
      <c r="I10" s="527">
        <v>0</v>
      </c>
      <c r="J10" s="527">
        <v>1</v>
      </c>
      <c r="K10" s="946" t="s">
        <v>78</v>
      </c>
    </row>
    <row r="11" spans="1:11" ht="24" customHeight="1" thickTop="1" thickBot="1">
      <c r="A11" s="389" t="s">
        <v>79</v>
      </c>
      <c r="B11" s="534">
        <f>D11+C11</f>
        <v>15</v>
      </c>
      <c r="C11" s="534">
        <f t="shared" si="1"/>
        <v>7</v>
      </c>
      <c r="D11" s="534">
        <f>J11+G11</f>
        <v>8</v>
      </c>
      <c r="E11" s="534">
        <f t="shared" si="3"/>
        <v>9</v>
      </c>
      <c r="F11" s="532">
        <v>4</v>
      </c>
      <c r="G11" s="532">
        <v>5</v>
      </c>
      <c r="H11" s="534">
        <f t="shared" si="4"/>
        <v>6</v>
      </c>
      <c r="I11" s="532">
        <v>3</v>
      </c>
      <c r="J11" s="532">
        <v>3</v>
      </c>
      <c r="K11" s="945" t="s">
        <v>80</v>
      </c>
    </row>
    <row r="12" spans="1:11" ht="24" customHeight="1" thickTop="1" thickBot="1">
      <c r="A12" s="392" t="s">
        <v>81</v>
      </c>
      <c r="B12" s="591">
        <f t="shared" si="0"/>
        <v>17</v>
      </c>
      <c r="C12" s="591">
        <f t="shared" si="1"/>
        <v>11</v>
      </c>
      <c r="D12" s="591">
        <f t="shared" si="2"/>
        <v>6</v>
      </c>
      <c r="E12" s="591">
        <f t="shared" si="3"/>
        <v>10</v>
      </c>
      <c r="F12" s="527">
        <v>6</v>
      </c>
      <c r="G12" s="527">
        <v>4</v>
      </c>
      <c r="H12" s="591">
        <f t="shared" si="4"/>
        <v>7</v>
      </c>
      <c r="I12" s="527">
        <v>5</v>
      </c>
      <c r="J12" s="527">
        <v>2</v>
      </c>
      <c r="K12" s="946" t="s">
        <v>1119</v>
      </c>
    </row>
    <row r="13" spans="1:11" ht="24" customHeight="1" thickTop="1" thickBot="1">
      <c r="A13" s="389" t="s">
        <v>82</v>
      </c>
      <c r="B13" s="534">
        <f t="shared" si="0"/>
        <v>6</v>
      </c>
      <c r="C13" s="534">
        <f t="shared" si="1"/>
        <v>4</v>
      </c>
      <c r="D13" s="534">
        <f>J13+G13</f>
        <v>2</v>
      </c>
      <c r="E13" s="534">
        <f t="shared" si="3"/>
        <v>2</v>
      </c>
      <c r="F13" s="532">
        <v>1</v>
      </c>
      <c r="G13" s="532">
        <v>1</v>
      </c>
      <c r="H13" s="534">
        <f t="shared" si="4"/>
        <v>4</v>
      </c>
      <c r="I13" s="532">
        <v>3</v>
      </c>
      <c r="J13" s="532">
        <v>1</v>
      </c>
      <c r="K13" s="945" t="s">
        <v>83</v>
      </c>
    </row>
    <row r="14" spans="1:11" ht="24" customHeight="1" thickTop="1" thickBot="1">
      <c r="A14" s="392" t="s">
        <v>84</v>
      </c>
      <c r="B14" s="591">
        <f t="shared" si="0"/>
        <v>12</v>
      </c>
      <c r="C14" s="591">
        <f t="shared" si="1"/>
        <v>7</v>
      </c>
      <c r="D14" s="591">
        <f t="shared" si="2"/>
        <v>5</v>
      </c>
      <c r="E14" s="591">
        <f t="shared" si="3"/>
        <v>6</v>
      </c>
      <c r="F14" s="527">
        <v>3</v>
      </c>
      <c r="G14" s="527">
        <v>3</v>
      </c>
      <c r="H14" s="591">
        <f t="shared" si="4"/>
        <v>6</v>
      </c>
      <c r="I14" s="527">
        <v>4</v>
      </c>
      <c r="J14" s="527">
        <v>2</v>
      </c>
      <c r="K14" s="946" t="s">
        <v>85</v>
      </c>
    </row>
    <row r="15" spans="1:11" ht="24" customHeight="1" thickTop="1" thickBot="1">
      <c r="A15" s="389" t="s">
        <v>86</v>
      </c>
      <c r="B15" s="534">
        <f t="shared" si="0"/>
        <v>13</v>
      </c>
      <c r="C15" s="534">
        <f t="shared" si="1"/>
        <v>2</v>
      </c>
      <c r="D15" s="534">
        <f t="shared" si="2"/>
        <v>11</v>
      </c>
      <c r="E15" s="534">
        <f t="shared" si="3"/>
        <v>9</v>
      </c>
      <c r="F15" s="532">
        <v>2</v>
      </c>
      <c r="G15" s="532">
        <v>7</v>
      </c>
      <c r="H15" s="534">
        <f t="shared" si="4"/>
        <v>4</v>
      </c>
      <c r="I15" s="532">
        <v>0</v>
      </c>
      <c r="J15" s="532">
        <v>4</v>
      </c>
      <c r="K15" s="945" t="s">
        <v>87</v>
      </c>
    </row>
    <row r="16" spans="1:11" ht="24" customHeight="1" thickTop="1" thickBot="1">
      <c r="A16" s="392" t="s">
        <v>88</v>
      </c>
      <c r="B16" s="591">
        <f t="shared" si="0"/>
        <v>17</v>
      </c>
      <c r="C16" s="591">
        <f t="shared" si="1"/>
        <v>7</v>
      </c>
      <c r="D16" s="591">
        <f>J16+G16</f>
        <v>10</v>
      </c>
      <c r="E16" s="591">
        <f t="shared" si="3"/>
        <v>11</v>
      </c>
      <c r="F16" s="527">
        <v>5</v>
      </c>
      <c r="G16" s="527">
        <v>6</v>
      </c>
      <c r="H16" s="591">
        <f t="shared" si="4"/>
        <v>6</v>
      </c>
      <c r="I16" s="527">
        <v>2</v>
      </c>
      <c r="J16" s="527">
        <v>4</v>
      </c>
      <c r="K16" s="946" t="s">
        <v>89</v>
      </c>
    </row>
    <row r="17" spans="1:11" ht="24" customHeight="1" thickTop="1" thickBot="1">
      <c r="A17" s="389" t="s">
        <v>90</v>
      </c>
      <c r="B17" s="534">
        <f t="shared" si="0"/>
        <v>11</v>
      </c>
      <c r="C17" s="534">
        <f t="shared" si="1"/>
        <v>5</v>
      </c>
      <c r="D17" s="534">
        <f t="shared" si="2"/>
        <v>6</v>
      </c>
      <c r="E17" s="534">
        <f t="shared" si="3"/>
        <v>9</v>
      </c>
      <c r="F17" s="532">
        <v>5</v>
      </c>
      <c r="G17" s="532">
        <v>4</v>
      </c>
      <c r="H17" s="534">
        <f t="shared" si="4"/>
        <v>2</v>
      </c>
      <c r="I17" s="532">
        <v>0</v>
      </c>
      <c r="J17" s="532">
        <v>2</v>
      </c>
      <c r="K17" s="945" t="s">
        <v>91</v>
      </c>
    </row>
    <row r="18" spans="1:11" ht="24" customHeight="1" thickTop="1">
      <c r="A18" s="594" t="s">
        <v>92</v>
      </c>
      <c r="B18" s="530">
        <f t="shared" si="0"/>
        <v>14</v>
      </c>
      <c r="C18" s="530">
        <f t="shared" si="1"/>
        <v>7</v>
      </c>
      <c r="D18" s="530">
        <f t="shared" si="2"/>
        <v>7</v>
      </c>
      <c r="E18" s="530">
        <f t="shared" si="3"/>
        <v>9</v>
      </c>
      <c r="F18" s="531">
        <v>4</v>
      </c>
      <c r="G18" s="531">
        <v>5</v>
      </c>
      <c r="H18" s="530">
        <f t="shared" si="4"/>
        <v>5</v>
      </c>
      <c r="I18" s="531">
        <v>3</v>
      </c>
      <c r="J18" s="531">
        <v>2</v>
      </c>
      <c r="K18" s="948" t="s">
        <v>93</v>
      </c>
    </row>
    <row r="19" spans="1:11" ht="30" customHeight="1">
      <c r="A19" s="592" t="s">
        <v>66</v>
      </c>
      <c r="B19" s="728">
        <f t="shared" si="0"/>
        <v>161</v>
      </c>
      <c r="C19" s="728">
        <f t="shared" si="1"/>
        <v>79</v>
      </c>
      <c r="D19" s="728">
        <f t="shared" si="2"/>
        <v>82</v>
      </c>
      <c r="E19" s="728">
        <f t="shared" si="3"/>
        <v>108</v>
      </c>
      <c r="F19" s="490">
        <f>SUM(F7:F18)</f>
        <v>54</v>
      </c>
      <c r="G19" s="490">
        <f>SUM(G7:G18)</f>
        <v>54</v>
      </c>
      <c r="H19" s="593">
        <f>SUM(H7:H18)</f>
        <v>53</v>
      </c>
      <c r="I19" s="593">
        <f>SUM(I7:I18)</f>
        <v>25</v>
      </c>
      <c r="J19" s="593">
        <f>SUM(J7:J18)</f>
        <v>28</v>
      </c>
      <c r="K19" s="587" t="s">
        <v>67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K32"/>
  <sheetViews>
    <sheetView view="pageBreakPreview" zoomScaleNormal="100" zoomScaleSheetLayoutView="100" workbookViewId="0">
      <selection activeCell="A5" sqref="A5:A6"/>
    </sheetView>
  </sheetViews>
  <sheetFormatPr defaultRowHeight="12.75"/>
  <cols>
    <col min="1" max="1" width="19.7109375" style="37" customWidth="1"/>
    <col min="2" max="10" width="6.7109375" style="37" customWidth="1"/>
    <col min="11" max="11" width="19" style="37" customWidth="1"/>
    <col min="12" max="256" width="9.140625" style="40"/>
    <col min="257" max="257" width="23.140625" style="40" bestFit="1" customWidth="1"/>
    <col min="258" max="258" width="10.7109375" style="40" customWidth="1"/>
    <col min="259" max="266" width="8.7109375" style="40" customWidth="1"/>
    <col min="267" max="267" width="27.5703125" style="40" bestFit="1" customWidth="1"/>
    <col min="268" max="512" width="9.140625" style="40"/>
    <col min="513" max="513" width="23.140625" style="40" bestFit="1" customWidth="1"/>
    <col min="514" max="514" width="10.7109375" style="40" customWidth="1"/>
    <col min="515" max="522" width="8.7109375" style="40" customWidth="1"/>
    <col min="523" max="523" width="27.5703125" style="40" bestFit="1" customWidth="1"/>
    <col min="524" max="768" width="9.140625" style="40"/>
    <col min="769" max="769" width="23.140625" style="40" bestFit="1" customWidth="1"/>
    <col min="770" max="770" width="10.7109375" style="40" customWidth="1"/>
    <col min="771" max="778" width="8.7109375" style="40" customWidth="1"/>
    <col min="779" max="779" width="27.5703125" style="40" bestFit="1" customWidth="1"/>
    <col min="780" max="1024" width="9.140625" style="40"/>
    <col min="1025" max="1025" width="23.140625" style="40" bestFit="1" customWidth="1"/>
    <col min="1026" max="1026" width="10.7109375" style="40" customWidth="1"/>
    <col min="1027" max="1034" width="8.7109375" style="40" customWidth="1"/>
    <col min="1035" max="1035" width="27.5703125" style="40" bestFit="1" customWidth="1"/>
    <col min="1036" max="1280" width="9.140625" style="40"/>
    <col min="1281" max="1281" width="23.140625" style="40" bestFit="1" customWidth="1"/>
    <col min="1282" max="1282" width="10.7109375" style="40" customWidth="1"/>
    <col min="1283" max="1290" width="8.7109375" style="40" customWidth="1"/>
    <col min="1291" max="1291" width="27.5703125" style="40" bestFit="1" customWidth="1"/>
    <col min="1292" max="1536" width="9.140625" style="40"/>
    <col min="1537" max="1537" width="23.140625" style="40" bestFit="1" customWidth="1"/>
    <col min="1538" max="1538" width="10.7109375" style="40" customWidth="1"/>
    <col min="1539" max="1546" width="8.7109375" style="40" customWidth="1"/>
    <col min="1547" max="1547" width="27.5703125" style="40" bestFit="1" customWidth="1"/>
    <col min="1548" max="1792" width="9.140625" style="40"/>
    <col min="1793" max="1793" width="23.140625" style="40" bestFit="1" customWidth="1"/>
    <col min="1794" max="1794" width="10.7109375" style="40" customWidth="1"/>
    <col min="1795" max="1802" width="8.7109375" style="40" customWidth="1"/>
    <col min="1803" max="1803" width="27.5703125" style="40" bestFit="1" customWidth="1"/>
    <col min="1804" max="2048" width="9.140625" style="40"/>
    <col min="2049" max="2049" width="23.140625" style="40" bestFit="1" customWidth="1"/>
    <col min="2050" max="2050" width="10.7109375" style="40" customWidth="1"/>
    <col min="2051" max="2058" width="8.7109375" style="40" customWidth="1"/>
    <col min="2059" max="2059" width="27.5703125" style="40" bestFit="1" customWidth="1"/>
    <col min="2060" max="2304" width="9.140625" style="40"/>
    <col min="2305" max="2305" width="23.140625" style="40" bestFit="1" customWidth="1"/>
    <col min="2306" max="2306" width="10.7109375" style="40" customWidth="1"/>
    <col min="2307" max="2314" width="8.7109375" style="40" customWidth="1"/>
    <col min="2315" max="2315" width="27.5703125" style="40" bestFit="1" customWidth="1"/>
    <col min="2316" max="2560" width="9.140625" style="40"/>
    <col min="2561" max="2561" width="23.140625" style="40" bestFit="1" customWidth="1"/>
    <col min="2562" max="2562" width="10.7109375" style="40" customWidth="1"/>
    <col min="2563" max="2570" width="8.7109375" style="40" customWidth="1"/>
    <col min="2571" max="2571" width="27.5703125" style="40" bestFit="1" customWidth="1"/>
    <col min="2572" max="2816" width="9.140625" style="40"/>
    <col min="2817" max="2817" width="23.140625" style="40" bestFit="1" customWidth="1"/>
    <col min="2818" max="2818" width="10.7109375" style="40" customWidth="1"/>
    <col min="2819" max="2826" width="8.7109375" style="40" customWidth="1"/>
    <col min="2827" max="2827" width="27.5703125" style="40" bestFit="1" customWidth="1"/>
    <col min="2828" max="3072" width="9.140625" style="40"/>
    <col min="3073" max="3073" width="23.140625" style="40" bestFit="1" customWidth="1"/>
    <col min="3074" max="3074" width="10.7109375" style="40" customWidth="1"/>
    <col min="3075" max="3082" width="8.7109375" style="40" customWidth="1"/>
    <col min="3083" max="3083" width="27.5703125" style="40" bestFit="1" customWidth="1"/>
    <col min="3084" max="3328" width="9.140625" style="40"/>
    <col min="3329" max="3329" width="23.140625" style="40" bestFit="1" customWidth="1"/>
    <col min="3330" max="3330" width="10.7109375" style="40" customWidth="1"/>
    <col min="3331" max="3338" width="8.7109375" style="40" customWidth="1"/>
    <col min="3339" max="3339" width="27.5703125" style="40" bestFit="1" customWidth="1"/>
    <col min="3340" max="3584" width="9.140625" style="40"/>
    <col min="3585" max="3585" width="23.140625" style="40" bestFit="1" customWidth="1"/>
    <col min="3586" max="3586" width="10.7109375" style="40" customWidth="1"/>
    <col min="3587" max="3594" width="8.7109375" style="40" customWidth="1"/>
    <col min="3595" max="3595" width="27.5703125" style="40" bestFit="1" customWidth="1"/>
    <col min="3596" max="3840" width="9.140625" style="40"/>
    <col min="3841" max="3841" width="23.140625" style="40" bestFit="1" customWidth="1"/>
    <col min="3842" max="3842" width="10.7109375" style="40" customWidth="1"/>
    <col min="3843" max="3850" width="8.7109375" style="40" customWidth="1"/>
    <col min="3851" max="3851" width="27.5703125" style="40" bestFit="1" customWidth="1"/>
    <col min="3852" max="4096" width="9.140625" style="40"/>
    <col min="4097" max="4097" width="23.140625" style="40" bestFit="1" customWidth="1"/>
    <col min="4098" max="4098" width="10.7109375" style="40" customWidth="1"/>
    <col min="4099" max="4106" width="8.7109375" style="40" customWidth="1"/>
    <col min="4107" max="4107" width="27.5703125" style="40" bestFit="1" customWidth="1"/>
    <col min="4108" max="4352" width="9.140625" style="40"/>
    <col min="4353" max="4353" width="23.140625" style="40" bestFit="1" customWidth="1"/>
    <col min="4354" max="4354" width="10.7109375" style="40" customWidth="1"/>
    <col min="4355" max="4362" width="8.7109375" style="40" customWidth="1"/>
    <col min="4363" max="4363" width="27.5703125" style="40" bestFit="1" customWidth="1"/>
    <col min="4364" max="4608" width="9.140625" style="40"/>
    <col min="4609" max="4609" width="23.140625" style="40" bestFit="1" customWidth="1"/>
    <col min="4610" max="4610" width="10.7109375" style="40" customWidth="1"/>
    <col min="4611" max="4618" width="8.7109375" style="40" customWidth="1"/>
    <col min="4619" max="4619" width="27.5703125" style="40" bestFit="1" customWidth="1"/>
    <col min="4620" max="4864" width="9.140625" style="40"/>
    <col min="4865" max="4865" width="23.140625" style="40" bestFit="1" customWidth="1"/>
    <col min="4866" max="4866" width="10.7109375" style="40" customWidth="1"/>
    <col min="4867" max="4874" width="8.7109375" style="40" customWidth="1"/>
    <col min="4875" max="4875" width="27.5703125" style="40" bestFit="1" customWidth="1"/>
    <col min="4876" max="5120" width="9.140625" style="40"/>
    <col min="5121" max="5121" width="23.140625" style="40" bestFit="1" customWidth="1"/>
    <col min="5122" max="5122" width="10.7109375" style="40" customWidth="1"/>
    <col min="5123" max="5130" width="8.7109375" style="40" customWidth="1"/>
    <col min="5131" max="5131" width="27.5703125" style="40" bestFit="1" customWidth="1"/>
    <col min="5132" max="5376" width="9.140625" style="40"/>
    <col min="5377" max="5377" width="23.140625" style="40" bestFit="1" customWidth="1"/>
    <col min="5378" max="5378" width="10.7109375" style="40" customWidth="1"/>
    <col min="5379" max="5386" width="8.7109375" style="40" customWidth="1"/>
    <col min="5387" max="5387" width="27.5703125" style="40" bestFit="1" customWidth="1"/>
    <col min="5388" max="5632" width="9.140625" style="40"/>
    <col min="5633" max="5633" width="23.140625" style="40" bestFit="1" customWidth="1"/>
    <col min="5634" max="5634" width="10.7109375" style="40" customWidth="1"/>
    <col min="5635" max="5642" width="8.7109375" style="40" customWidth="1"/>
    <col min="5643" max="5643" width="27.5703125" style="40" bestFit="1" customWidth="1"/>
    <col min="5644" max="5888" width="9.140625" style="40"/>
    <col min="5889" max="5889" width="23.140625" style="40" bestFit="1" customWidth="1"/>
    <col min="5890" max="5890" width="10.7109375" style="40" customWidth="1"/>
    <col min="5891" max="5898" width="8.7109375" style="40" customWidth="1"/>
    <col min="5899" max="5899" width="27.5703125" style="40" bestFit="1" customWidth="1"/>
    <col min="5900" max="6144" width="9.140625" style="40"/>
    <col min="6145" max="6145" width="23.140625" style="40" bestFit="1" customWidth="1"/>
    <col min="6146" max="6146" width="10.7109375" style="40" customWidth="1"/>
    <col min="6147" max="6154" width="8.7109375" style="40" customWidth="1"/>
    <col min="6155" max="6155" width="27.5703125" style="40" bestFit="1" customWidth="1"/>
    <col min="6156" max="6400" width="9.140625" style="40"/>
    <col min="6401" max="6401" width="23.140625" style="40" bestFit="1" customWidth="1"/>
    <col min="6402" max="6402" width="10.7109375" style="40" customWidth="1"/>
    <col min="6403" max="6410" width="8.7109375" style="40" customWidth="1"/>
    <col min="6411" max="6411" width="27.5703125" style="40" bestFit="1" customWidth="1"/>
    <col min="6412" max="6656" width="9.140625" style="40"/>
    <col min="6657" max="6657" width="23.140625" style="40" bestFit="1" customWidth="1"/>
    <col min="6658" max="6658" width="10.7109375" style="40" customWidth="1"/>
    <col min="6659" max="6666" width="8.7109375" style="40" customWidth="1"/>
    <col min="6667" max="6667" width="27.5703125" style="40" bestFit="1" customWidth="1"/>
    <col min="6668" max="6912" width="9.140625" style="40"/>
    <col min="6913" max="6913" width="23.140625" style="40" bestFit="1" customWidth="1"/>
    <col min="6914" max="6914" width="10.7109375" style="40" customWidth="1"/>
    <col min="6915" max="6922" width="8.7109375" style="40" customWidth="1"/>
    <col min="6923" max="6923" width="27.5703125" style="40" bestFit="1" customWidth="1"/>
    <col min="6924" max="7168" width="9.140625" style="40"/>
    <col min="7169" max="7169" width="23.140625" style="40" bestFit="1" customWidth="1"/>
    <col min="7170" max="7170" width="10.7109375" style="40" customWidth="1"/>
    <col min="7171" max="7178" width="8.7109375" style="40" customWidth="1"/>
    <col min="7179" max="7179" width="27.5703125" style="40" bestFit="1" customWidth="1"/>
    <col min="7180" max="7424" width="9.140625" style="40"/>
    <col min="7425" max="7425" width="23.140625" style="40" bestFit="1" customWidth="1"/>
    <col min="7426" max="7426" width="10.7109375" style="40" customWidth="1"/>
    <col min="7427" max="7434" width="8.7109375" style="40" customWidth="1"/>
    <col min="7435" max="7435" width="27.5703125" style="40" bestFit="1" customWidth="1"/>
    <col min="7436" max="7680" width="9.140625" style="40"/>
    <col min="7681" max="7681" width="23.140625" style="40" bestFit="1" customWidth="1"/>
    <col min="7682" max="7682" width="10.7109375" style="40" customWidth="1"/>
    <col min="7683" max="7690" width="8.7109375" style="40" customWidth="1"/>
    <col min="7691" max="7691" width="27.5703125" style="40" bestFit="1" customWidth="1"/>
    <col min="7692" max="7936" width="9.140625" style="40"/>
    <col min="7937" max="7937" width="23.140625" style="40" bestFit="1" customWidth="1"/>
    <col min="7938" max="7938" width="10.7109375" style="40" customWidth="1"/>
    <col min="7939" max="7946" width="8.7109375" style="40" customWidth="1"/>
    <col min="7947" max="7947" width="27.5703125" style="40" bestFit="1" customWidth="1"/>
    <col min="7948" max="8192" width="9.140625" style="40"/>
    <col min="8193" max="8193" width="23.140625" style="40" bestFit="1" customWidth="1"/>
    <col min="8194" max="8194" width="10.7109375" style="40" customWidth="1"/>
    <col min="8195" max="8202" width="8.7109375" style="40" customWidth="1"/>
    <col min="8203" max="8203" width="27.5703125" style="40" bestFit="1" customWidth="1"/>
    <col min="8204" max="8448" width="9.140625" style="40"/>
    <col min="8449" max="8449" width="23.140625" style="40" bestFit="1" customWidth="1"/>
    <col min="8450" max="8450" width="10.7109375" style="40" customWidth="1"/>
    <col min="8451" max="8458" width="8.7109375" style="40" customWidth="1"/>
    <col min="8459" max="8459" width="27.5703125" style="40" bestFit="1" customWidth="1"/>
    <col min="8460" max="8704" width="9.140625" style="40"/>
    <col min="8705" max="8705" width="23.140625" style="40" bestFit="1" customWidth="1"/>
    <col min="8706" max="8706" width="10.7109375" style="40" customWidth="1"/>
    <col min="8707" max="8714" width="8.7109375" style="40" customWidth="1"/>
    <col min="8715" max="8715" width="27.5703125" style="40" bestFit="1" customWidth="1"/>
    <col min="8716" max="8960" width="9.140625" style="40"/>
    <col min="8961" max="8961" width="23.140625" style="40" bestFit="1" customWidth="1"/>
    <col min="8962" max="8962" width="10.7109375" style="40" customWidth="1"/>
    <col min="8963" max="8970" width="8.7109375" style="40" customWidth="1"/>
    <col min="8971" max="8971" width="27.5703125" style="40" bestFit="1" customWidth="1"/>
    <col min="8972" max="9216" width="9.140625" style="40"/>
    <col min="9217" max="9217" width="23.140625" style="40" bestFit="1" customWidth="1"/>
    <col min="9218" max="9218" width="10.7109375" style="40" customWidth="1"/>
    <col min="9219" max="9226" width="8.7109375" style="40" customWidth="1"/>
    <col min="9227" max="9227" width="27.5703125" style="40" bestFit="1" customWidth="1"/>
    <col min="9228" max="9472" width="9.140625" style="40"/>
    <col min="9473" max="9473" width="23.140625" style="40" bestFit="1" customWidth="1"/>
    <col min="9474" max="9474" width="10.7109375" style="40" customWidth="1"/>
    <col min="9475" max="9482" width="8.7109375" style="40" customWidth="1"/>
    <col min="9483" max="9483" width="27.5703125" style="40" bestFit="1" customWidth="1"/>
    <col min="9484" max="9728" width="9.140625" style="40"/>
    <col min="9729" max="9729" width="23.140625" style="40" bestFit="1" customWidth="1"/>
    <col min="9730" max="9730" width="10.7109375" style="40" customWidth="1"/>
    <col min="9731" max="9738" width="8.7109375" style="40" customWidth="1"/>
    <col min="9739" max="9739" width="27.5703125" style="40" bestFit="1" customWidth="1"/>
    <col min="9740" max="9984" width="9.140625" style="40"/>
    <col min="9985" max="9985" width="23.140625" style="40" bestFit="1" customWidth="1"/>
    <col min="9986" max="9986" width="10.7109375" style="40" customWidth="1"/>
    <col min="9987" max="9994" width="8.7109375" style="40" customWidth="1"/>
    <col min="9995" max="9995" width="27.5703125" style="40" bestFit="1" customWidth="1"/>
    <col min="9996" max="10240" width="9.140625" style="40"/>
    <col min="10241" max="10241" width="23.140625" style="40" bestFit="1" customWidth="1"/>
    <col min="10242" max="10242" width="10.7109375" style="40" customWidth="1"/>
    <col min="10243" max="10250" width="8.7109375" style="40" customWidth="1"/>
    <col min="10251" max="10251" width="27.5703125" style="40" bestFit="1" customWidth="1"/>
    <col min="10252" max="10496" width="9.140625" style="40"/>
    <col min="10497" max="10497" width="23.140625" style="40" bestFit="1" customWidth="1"/>
    <col min="10498" max="10498" width="10.7109375" style="40" customWidth="1"/>
    <col min="10499" max="10506" width="8.7109375" style="40" customWidth="1"/>
    <col min="10507" max="10507" width="27.5703125" style="40" bestFit="1" customWidth="1"/>
    <col min="10508" max="10752" width="9.140625" style="40"/>
    <col min="10753" max="10753" width="23.140625" style="40" bestFit="1" customWidth="1"/>
    <col min="10754" max="10754" width="10.7109375" style="40" customWidth="1"/>
    <col min="10755" max="10762" width="8.7109375" style="40" customWidth="1"/>
    <col min="10763" max="10763" width="27.5703125" style="40" bestFit="1" customWidth="1"/>
    <col min="10764" max="11008" width="9.140625" style="40"/>
    <col min="11009" max="11009" width="23.140625" style="40" bestFit="1" customWidth="1"/>
    <col min="11010" max="11010" width="10.7109375" style="40" customWidth="1"/>
    <col min="11011" max="11018" width="8.7109375" style="40" customWidth="1"/>
    <col min="11019" max="11019" width="27.5703125" style="40" bestFit="1" customWidth="1"/>
    <col min="11020" max="11264" width="9.140625" style="40"/>
    <col min="11265" max="11265" width="23.140625" style="40" bestFit="1" customWidth="1"/>
    <col min="11266" max="11266" width="10.7109375" style="40" customWidth="1"/>
    <col min="11267" max="11274" width="8.7109375" style="40" customWidth="1"/>
    <col min="11275" max="11275" width="27.5703125" style="40" bestFit="1" customWidth="1"/>
    <col min="11276" max="11520" width="9.140625" style="40"/>
    <col min="11521" max="11521" width="23.140625" style="40" bestFit="1" customWidth="1"/>
    <col min="11522" max="11522" width="10.7109375" style="40" customWidth="1"/>
    <col min="11523" max="11530" width="8.7109375" style="40" customWidth="1"/>
    <col min="11531" max="11531" width="27.5703125" style="40" bestFit="1" customWidth="1"/>
    <col min="11532" max="11776" width="9.140625" style="40"/>
    <col min="11777" max="11777" width="23.140625" style="40" bestFit="1" customWidth="1"/>
    <col min="11778" max="11778" width="10.7109375" style="40" customWidth="1"/>
    <col min="11779" max="11786" width="8.7109375" style="40" customWidth="1"/>
    <col min="11787" max="11787" width="27.5703125" style="40" bestFit="1" customWidth="1"/>
    <col min="11788" max="12032" width="9.140625" style="40"/>
    <col min="12033" max="12033" width="23.140625" style="40" bestFit="1" customWidth="1"/>
    <col min="12034" max="12034" width="10.7109375" style="40" customWidth="1"/>
    <col min="12035" max="12042" width="8.7109375" style="40" customWidth="1"/>
    <col min="12043" max="12043" width="27.5703125" style="40" bestFit="1" customWidth="1"/>
    <col min="12044" max="12288" width="9.140625" style="40"/>
    <col min="12289" max="12289" width="23.140625" style="40" bestFit="1" customWidth="1"/>
    <col min="12290" max="12290" width="10.7109375" style="40" customWidth="1"/>
    <col min="12291" max="12298" width="8.7109375" style="40" customWidth="1"/>
    <col min="12299" max="12299" width="27.5703125" style="40" bestFit="1" customWidth="1"/>
    <col min="12300" max="12544" width="9.140625" style="40"/>
    <col min="12545" max="12545" width="23.140625" style="40" bestFit="1" customWidth="1"/>
    <col min="12546" max="12546" width="10.7109375" style="40" customWidth="1"/>
    <col min="12547" max="12554" width="8.7109375" style="40" customWidth="1"/>
    <col min="12555" max="12555" width="27.5703125" style="40" bestFit="1" customWidth="1"/>
    <col min="12556" max="12800" width="9.140625" style="40"/>
    <col min="12801" max="12801" width="23.140625" style="40" bestFit="1" customWidth="1"/>
    <col min="12802" max="12802" width="10.7109375" style="40" customWidth="1"/>
    <col min="12803" max="12810" width="8.7109375" style="40" customWidth="1"/>
    <col min="12811" max="12811" width="27.5703125" style="40" bestFit="1" customWidth="1"/>
    <col min="12812" max="13056" width="9.140625" style="40"/>
    <col min="13057" max="13057" width="23.140625" style="40" bestFit="1" customWidth="1"/>
    <col min="13058" max="13058" width="10.7109375" style="40" customWidth="1"/>
    <col min="13059" max="13066" width="8.7109375" style="40" customWidth="1"/>
    <col min="13067" max="13067" width="27.5703125" style="40" bestFit="1" customWidth="1"/>
    <col min="13068" max="13312" width="9.140625" style="40"/>
    <col min="13313" max="13313" width="23.140625" style="40" bestFit="1" customWidth="1"/>
    <col min="13314" max="13314" width="10.7109375" style="40" customWidth="1"/>
    <col min="13315" max="13322" width="8.7109375" style="40" customWidth="1"/>
    <col min="13323" max="13323" width="27.5703125" style="40" bestFit="1" customWidth="1"/>
    <col min="13324" max="13568" width="9.140625" style="40"/>
    <col min="13569" max="13569" width="23.140625" style="40" bestFit="1" customWidth="1"/>
    <col min="13570" max="13570" width="10.7109375" style="40" customWidth="1"/>
    <col min="13571" max="13578" width="8.7109375" style="40" customWidth="1"/>
    <col min="13579" max="13579" width="27.5703125" style="40" bestFit="1" customWidth="1"/>
    <col min="13580" max="13824" width="9.140625" style="40"/>
    <col min="13825" max="13825" width="23.140625" style="40" bestFit="1" customWidth="1"/>
    <col min="13826" max="13826" width="10.7109375" style="40" customWidth="1"/>
    <col min="13827" max="13834" width="8.7109375" style="40" customWidth="1"/>
    <col min="13835" max="13835" width="27.5703125" style="40" bestFit="1" customWidth="1"/>
    <col min="13836" max="14080" width="9.140625" style="40"/>
    <col min="14081" max="14081" width="23.140625" style="40" bestFit="1" customWidth="1"/>
    <col min="14082" max="14082" width="10.7109375" style="40" customWidth="1"/>
    <col min="14083" max="14090" width="8.7109375" style="40" customWidth="1"/>
    <col min="14091" max="14091" width="27.5703125" style="40" bestFit="1" customWidth="1"/>
    <col min="14092" max="14336" width="9.140625" style="40"/>
    <col min="14337" max="14337" width="23.140625" style="40" bestFit="1" customWidth="1"/>
    <col min="14338" max="14338" width="10.7109375" style="40" customWidth="1"/>
    <col min="14339" max="14346" width="8.7109375" style="40" customWidth="1"/>
    <col min="14347" max="14347" width="27.5703125" style="40" bestFit="1" customWidth="1"/>
    <col min="14348" max="14592" width="9.140625" style="40"/>
    <col min="14593" max="14593" width="23.140625" style="40" bestFit="1" customWidth="1"/>
    <col min="14594" max="14594" width="10.7109375" style="40" customWidth="1"/>
    <col min="14595" max="14602" width="8.7109375" style="40" customWidth="1"/>
    <col min="14603" max="14603" width="27.5703125" style="40" bestFit="1" customWidth="1"/>
    <col min="14604" max="14848" width="9.140625" style="40"/>
    <col min="14849" max="14849" width="23.140625" style="40" bestFit="1" customWidth="1"/>
    <col min="14850" max="14850" width="10.7109375" style="40" customWidth="1"/>
    <col min="14851" max="14858" width="8.7109375" style="40" customWidth="1"/>
    <col min="14859" max="14859" width="27.5703125" style="40" bestFit="1" customWidth="1"/>
    <col min="14860" max="15104" width="9.140625" style="40"/>
    <col min="15105" max="15105" width="23.140625" style="40" bestFit="1" customWidth="1"/>
    <col min="15106" max="15106" width="10.7109375" style="40" customWidth="1"/>
    <col min="15107" max="15114" width="8.7109375" style="40" customWidth="1"/>
    <col min="15115" max="15115" width="27.5703125" style="40" bestFit="1" customWidth="1"/>
    <col min="15116" max="15360" width="9.140625" style="40"/>
    <col min="15361" max="15361" width="23.140625" style="40" bestFit="1" customWidth="1"/>
    <col min="15362" max="15362" width="10.7109375" style="40" customWidth="1"/>
    <col min="15363" max="15370" width="8.7109375" style="40" customWidth="1"/>
    <col min="15371" max="15371" width="27.5703125" style="40" bestFit="1" customWidth="1"/>
    <col min="15372" max="15616" width="9.140625" style="40"/>
    <col min="15617" max="15617" width="23.140625" style="40" bestFit="1" customWidth="1"/>
    <col min="15618" max="15618" width="10.7109375" style="40" customWidth="1"/>
    <col min="15619" max="15626" width="8.7109375" style="40" customWidth="1"/>
    <col min="15627" max="15627" width="27.5703125" style="40" bestFit="1" customWidth="1"/>
    <col min="15628" max="15872" width="9.140625" style="40"/>
    <col min="15873" max="15873" width="23.140625" style="40" bestFit="1" customWidth="1"/>
    <col min="15874" max="15874" width="10.7109375" style="40" customWidth="1"/>
    <col min="15875" max="15882" width="8.7109375" style="40" customWidth="1"/>
    <col min="15883" max="15883" width="27.5703125" style="40" bestFit="1" customWidth="1"/>
    <col min="15884" max="16128" width="9.140625" style="40"/>
    <col min="16129" max="16129" width="23.140625" style="40" bestFit="1" customWidth="1"/>
    <col min="16130" max="16130" width="10.7109375" style="40" customWidth="1"/>
    <col min="16131" max="16138" width="8.7109375" style="40" customWidth="1"/>
    <col min="16139" max="16139" width="27.5703125" style="40" bestFit="1" customWidth="1"/>
    <col min="16140" max="16384" width="9.140625" style="40"/>
  </cols>
  <sheetData>
    <row r="1" spans="1:11" ht="18" customHeight="1">
      <c r="A1" s="1146" t="s">
        <v>706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1" ht="34.5" customHeight="1">
      <c r="A2" s="1316" t="s">
        <v>993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1" ht="18" customHeight="1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ht="18" customHeight="1">
      <c r="A4" s="664" t="s">
        <v>1025</v>
      </c>
      <c r="B4" s="666"/>
      <c r="C4" s="666"/>
      <c r="D4" s="1485"/>
      <c r="E4" s="1485"/>
      <c r="F4" s="1485"/>
      <c r="G4" s="666"/>
      <c r="H4" s="666"/>
      <c r="I4" s="666"/>
      <c r="J4" s="667"/>
      <c r="K4" s="665" t="s">
        <v>94</v>
      </c>
    </row>
    <row r="5" spans="1:11" s="2" customFormat="1" ht="29.25" customHeight="1">
      <c r="A5" s="1491" t="s">
        <v>460</v>
      </c>
      <c r="B5" s="1488" t="s">
        <v>1125</v>
      </c>
      <c r="C5" s="1488"/>
      <c r="D5" s="1488"/>
      <c r="E5" s="1255" t="s">
        <v>1126</v>
      </c>
      <c r="F5" s="1255"/>
      <c r="G5" s="1255"/>
      <c r="H5" s="1255" t="s">
        <v>1127</v>
      </c>
      <c r="I5" s="1255"/>
      <c r="J5" s="1255"/>
      <c r="K5" s="1493" t="s">
        <v>461</v>
      </c>
    </row>
    <row r="6" spans="1:11" s="2" customFormat="1" ht="30" customHeight="1">
      <c r="A6" s="1492"/>
      <c r="B6" s="230" t="s">
        <v>1077</v>
      </c>
      <c r="C6" s="230" t="s">
        <v>1075</v>
      </c>
      <c r="D6" s="230" t="s">
        <v>1074</v>
      </c>
      <c r="E6" s="241" t="s">
        <v>1076</v>
      </c>
      <c r="F6" s="51" t="s">
        <v>1075</v>
      </c>
      <c r="G6" s="51" t="s">
        <v>1074</v>
      </c>
      <c r="H6" s="241" t="s">
        <v>1076</v>
      </c>
      <c r="I6" s="51" t="s">
        <v>1075</v>
      </c>
      <c r="J6" s="51" t="s">
        <v>1074</v>
      </c>
      <c r="K6" s="1494"/>
    </row>
    <row r="7" spans="1:11" ht="21" customHeight="1" thickBot="1">
      <c r="A7" s="402" t="s">
        <v>462</v>
      </c>
      <c r="B7" s="524">
        <f>SUM(C7:D7)</f>
        <v>21</v>
      </c>
      <c r="C7" s="937">
        <f>I7+F7</f>
        <v>8</v>
      </c>
      <c r="D7" s="937">
        <f>J7+G7</f>
        <v>13</v>
      </c>
      <c r="E7" s="524">
        <f>SUM(F7:G7)</f>
        <v>12</v>
      </c>
      <c r="F7" s="525">
        <v>5</v>
      </c>
      <c r="G7" s="525">
        <v>7</v>
      </c>
      <c r="H7" s="524">
        <f>SUM(I7:J7)</f>
        <v>9</v>
      </c>
      <c r="I7" s="525">
        <v>3</v>
      </c>
      <c r="J7" s="525">
        <v>6</v>
      </c>
      <c r="K7" s="205" t="s">
        <v>463</v>
      </c>
    </row>
    <row r="8" spans="1:11" ht="21" customHeight="1" thickTop="1" thickBot="1">
      <c r="A8" s="321">
        <v>1</v>
      </c>
      <c r="B8" s="526">
        <f t="shared" ref="B8:B18" si="0">SUM(C8:D8)</f>
        <v>27</v>
      </c>
      <c r="C8" s="938">
        <f t="shared" ref="C8:D18" si="1">I8+F8</f>
        <v>15</v>
      </c>
      <c r="D8" s="938">
        <f t="shared" si="1"/>
        <v>12</v>
      </c>
      <c r="E8" s="526">
        <f t="shared" ref="E8:E18" si="2">SUM(F8:G8)</f>
        <v>19</v>
      </c>
      <c r="F8" s="527">
        <v>10</v>
      </c>
      <c r="G8" s="527">
        <v>9</v>
      </c>
      <c r="H8" s="526">
        <f t="shared" ref="H8:H31" si="3">SUM(I8:J8)</f>
        <v>8</v>
      </c>
      <c r="I8" s="527">
        <v>5</v>
      </c>
      <c r="J8" s="527">
        <v>3</v>
      </c>
      <c r="K8" s="227">
        <v>1</v>
      </c>
    </row>
    <row r="9" spans="1:11" ht="21" customHeight="1" thickTop="1" thickBot="1">
      <c r="A9" s="322">
        <v>2</v>
      </c>
      <c r="B9" s="528">
        <f t="shared" si="0"/>
        <v>6</v>
      </c>
      <c r="C9" s="939">
        <f t="shared" si="1"/>
        <v>4</v>
      </c>
      <c r="D9" s="939">
        <f t="shared" si="1"/>
        <v>2</v>
      </c>
      <c r="E9" s="528">
        <f t="shared" si="2"/>
        <v>4</v>
      </c>
      <c r="F9" s="529">
        <v>3</v>
      </c>
      <c r="G9" s="529">
        <v>1</v>
      </c>
      <c r="H9" s="528">
        <f t="shared" si="3"/>
        <v>2</v>
      </c>
      <c r="I9" s="529">
        <v>1</v>
      </c>
      <c r="J9" s="529">
        <v>1</v>
      </c>
      <c r="K9" s="225">
        <v>2</v>
      </c>
    </row>
    <row r="10" spans="1:11" ht="21" customHeight="1" thickTop="1" thickBot="1">
      <c r="A10" s="321">
        <v>3</v>
      </c>
      <c r="B10" s="526">
        <f t="shared" si="0"/>
        <v>5</v>
      </c>
      <c r="C10" s="938">
        <f t="shared" si="1"/>
        <v>3</v>
      </c>
      <c r="D10" s="938">
        <f t="shared" si="1"/>
        <v>2</v>
      </c>
      <c r="E10" s="526">
        <f t="shared" si="2"/>
        <v>3</v>
      </c>
      <c r="F10" s="527">
        <v>2</v>
      </c>
      <c r="G10" s="527">
        <v>1</v>
      </c>
      <c r="H10" s="526">
        <f t="shared" si="3"/>
        <v>2</v>
      </c>
      <c r="I10" s="527">
        <v>1</v>
      </c>
      <c r="J10" s="527">
        <v>1</v>
      </c>
      <c r="K10" s="227">
        <v>3</v>
      </c>
    </row>
    <row r="11" spans="1:11" ht="21" customHeight="1" thickTop="1" thickBot="1">
      <c r="A11" s="322">
        <v>4</v>
      </c>
      <c r="B11" s="528">
        <f t="shared" si="0"/>
        <v>3</v>
      </c>
      <c r="C11" s="939">
        <f t="shared" si="1"/>
        <v>2</v>
      </c>
      <c r="D11" s="939">
        <f t="shared" si="1"/>
        <v>1</v>
      </c>
      <c r="E11" s="528">
        <f t="shared" si="2"/>
        <v>0</v>
      </c>
      <c r="F11" s="529">
        <v>0</v>
      </c>
      <c r="G11" s="529">
        <v>0</v>
      </c>
      <c r="H11" s="528">
        <f t="shared" si="3"/>
        <v>3</v>
      </c>
      <c r="I11" s="529">
        <v>2</v>
      </c>
      <c r="J11" s="529">
        <v>1</v>
      </c>
      <c r="K11" s="225">
        <v>4</v>
      </c>
    </row>
    <row r="12" spans="1:11" ht="21" customHeight="1" thickTop="1" thickBot="1">
      <c r="A12" s="321">
        <v>5</v>
      </c>
      <c r="B12" s="526">
        <f t="shared" si="0"/>
        <v>1</v>
      </c>
      <c r="C12" s="938">
        <f t="shared" si="1"/>
        <v>1</v>
      </c>
      <c r="D12" s="938">
        <f t="shared" si="1"/>
        <v>0</v>
      </c>
      <c r="E12" s="526">
        <f t="shared" si="2"/>
        <v>0</v>
      </c>
      <c r="F12" s="527">
        <v>0</v>
      </c>
      <c r="G12" s="527">
        <v>0</v>
      </c>
      <c r="H12" s="526">
        <f t="shared" si="3"/>
        <v>1</v>
      </c>
      <c r="I12" s="527">
        <v>1</v>
      </c>
      <c r="J12" s="527">
        <v>0</v>
      </c>
      <c r="K12" s="227">
        <v>5</v>
      </c>
    </row>
    <row r="13" spans="1:11" ht="21" customHeight="1" thickTop="1" thickBot="1">
      <c r="A13" s="322">
        <v>6</v>
      </c>
      <c r="B13" s="528">
        <f t="shared" si="0"/>
        <v>1</v>
      </c>
      <c r="C13" s="939">
        <f t="shared" si="1"/>
        <v>1</v>
      </c>
      <c r="D13" s="939">
        <f t="shared" si="1"/>
        <v>0</v>
      </c>
      <c r="E13" s="528">
        <f t="shared" si="2"/>
        <v>1</v>
      </c>
      <c r="F13" s="529">
        <v>1</v>
      </c>
      <c r="G13" s="529">
        <v>0</v>
      </c>
      <c r="H13" s="528">
        <f t="shared" si="3"/>
        <v>0</v>
      </c>
      <c r="I13" s="529">
        <v>0</v>
      </c>
      <c r="J13" s="529">
        <v>0</v>
      </c>
      <c r="K13" s="225">
        <v>6</v>
      </c>
    </row>
    <row r="14" spans="1:11" ht="21" customHeight="1" thickTop="1" thickBot="1">
      <c r="A14" s="321" t="s">
        <v>464</v>
      </c>
      <c r="B14" s="526">
        <f t="shared" si="0"/>
        <v>10</v>
      </c>
      <c r="C14" s="938">
        <f t="shared" si="1"/>
        <v>5</v>
      </c>
      <c r="D14" s="938">
        <f t="shared" si="1"/>
        <v>5</v>
      </c>
      <c r="E14" s="526">
        <f t="shared" si="2"/>
        <v>6</v>
      </c>
      <c r="F14" s="527">
        <v>4</v>
      </c>
      <c r="G14" s="527">
        <v>2</v>
      </c>
      <c r="H14" s="526">
        <f t="shared" si="3"/>
        <v>4</v>
      </c>
      <c r="I14" s="527">
        <v>1</v>
      </c>
      <c r="J14" s="527">
        <v>3</v>
      </c>
      <c r="K14" s="227" t="s">
        <v>465</v>
      </c>
    </row>
    <row r="15" spans="1:11" ht="21" customHeight="1" thickTop="1" thickBot="1">
      <c r="A15" s="322" t="s">
        <v>466</v>
      </c>
      <c r="B15" s="528">
        <f t="shared" si="0"/>
        <v>6</v>
      </c>
      <c r="C15" s="939">
        <f t="shared" si="1"/>
        <v>3</v>
      </c>
      <c r="D15" s="939">
        <f t="shared" si="1"/>
        <v>3</v>
      </c>
      <c r="E15" s="528">
        <f t="shared" si="2"/>
        <v>5</v>
      </c>
      <c r="F15" s="529">
        <v>2</v>
      </c>
      <c r="G15" s="529">
        <v>3</v>
      </c>
      <c r="H15" s="528">
        <f t="shared" si="3"/>
        <v>1</v>
      </c>
      <c r="I15" s="529">
        <v>1</v>
      </c>
      <c r="J15" s="529">
        <v>0</v>
      </c>
      <c r="K15" s="225" t="s">
        <v>467</v>
      </c>
    </row>
    <row r="16" spans="1:11" ht="21" customHeight="1" thickTop="1" thickBot="1">
      <c r="A16" s="321" t="s">
        <v>468</v>
      </c>
      <c r="B16" s="526">
        <f t="shared" si="0"/>
        <v>4</v>
      </c>
      <c r="C16" s="938">
        <f t="shared" si="1"/>
        <v>1</v>
      </c>
      <c r="D16" s="938">
        <f t="shared" si="1"/>
        <v>3</v>
      </c>
      <c r="E16" s="526">
        <f t="shared" si="2"/>
        <v>3</v>
      </c>
      <c r="F16" s="527">
        <v>1</v>
      </c>
      <c r="G16" s="527">
        <v>2</v>
      </c>
      <c r="H16" s="526">
        <f t="shared" si="3"/>
        <v>1</v>
      </c>
      <c r="I16" s="527">
        <v>0</v>
      </c>
      <c r="J16" s="527">
        <v>1</v>
      </c>
      <c r="K16" s="227" t="s">
        <v>469</v>
      </c>
    </row>
    <row r="17" spans="1:11" ht="21" customHeight="1" thickTop="1" thickBot="1">
      <c r="A17" s="322" t="s">
        <v>470</v>
      </c>
      <c r="B17" s="528">
        <f t="shared" si="0"/>
        <v>1</v>
      </c>
      <c r="C17" s="939">
        <f t="shared" si="1"/>
        <v>1</v>
      </c>
      <c r="D17" s="939">
        <f t="shared" si="1"/>
        <v>0</v>
      </c>
      <c r="E17" s="528">
        <f t="shared" si="2"/>
        <v>1</v>
      </c>
      <c r="F17" s="529">
        <v>1</v>
      </c>
      <c r="G17" s="529">
        <v>0</v>
      </c>
      <c r="H17" s="528">
        <f t="shared" si="3"/>
        <v>0</v>
      </c>
      <c r="I17" s="529">
        <v>0</v>
      </c>
      <c r="J17" s="529">
        <v>0</v>
      </c>
      <c r="K17" s="225" t="s">
        <v>471</v>
      </c>
    </row>
    <row r="18" spans="1:11" ht="21" customHeight="1" thickTop="1" thickBot="1">
      <c r="A18" s="321" t="s">
        <v>107</v>
      </c>
      <c r="B18" s="526">
        <f t="shared" si="0"/>
        <v>0</v>
      </c>
      <c r="C18" s="938">
        <f t="shared" si="1"/>
        <v>0</v>
      </c>
      <c r="D18" s="938">
        <f t="shared" si="1"/>
        <v>0</v>
      </c>
      <c r="E18" s="526">
        <f t="shared" si="2"/>
        <v>0</v>
      </c>
      <c r="F18" s="527">
        <v>0</v>
      </c>
      <c r="G18" s="527">
        <v>0</v>
      </c>
      <c r="H18" s="526">
        <f t="shared" si="3"/>
        <v>0</v>
      </c>
      <c r="I18" s="527">
        <v>0</v>
      </c>
      <c r="J18" s="527">
        <v>0</v>
      </c>
      <c r="K18" s="124" t="s">
        <v>108</v>
      </c>
    </row>
    <row r="19" spans="1:11" ht="21" customHeight="1" thickTop="1" thickBot="1">
      <c r="A19" s="403" t="s">
        <v>472</v>
      </c>
      <c r="B19" s="528"/>
      <c r="C19" s="528"/>
      <c r="D19" s="528"/>
      <c r="E19" s="528"/>
      <c r="F19" s="529"/>
      <c r="G19" s="529"/>
      <c r="H19" s="528"/>
      <c r="I19" s="529"/>
      <c r="J19" s="529"/>
      <c r="K19" s="204" t="s">
        <v>473</v>
      </c>
    </row>
    <row r="20" spans="1:11" ht="21" customHeight="1" thickTop="1" thickBot="1">
      <c r="A20" s="321">
        <v>1</v>
      </c>
      <c r="B20" s="526">
        <f t="shared" ref="B20" si="4">SUM(C20:D20)</f>
        <v>14</v>
      </c>
      <c r="C20" s="938">
        <f t="shared" ref="C20" si="5">I20+F20</f>
        <v>7</v>
      </c>
      <c r="D20" s="938">
        <f t="shared" ref="D20" si="6">J20+G20</f>
        <v>7</v>
      </c>
      <c r="E20" s="526">
        <f t="shared" ref="E20" si="7">SUM(F20:G20)</f>
        <v>8</v>
      </c>
      <c r="F20" s="527">
        <v>4</v>
      </c>
      <c r="G20" s="527">
        <v>4</v>
      </c>
      <c r="H20" s="526">
        <f t="shared" si="3"/>
        <v>6</v>
      </c>
      <c r="I20" s="527">
        <v>3</v>
      </c>
      <c r="J20" s="527">
        <v>3</v>
      </c>
      <c r="K20" s="227">
        <v>1</v>
      </c>
    </row>
    <row r="21" spans="1:11" ht="21" customHeight="1" thickTop="1" thickBot="1">
      <c r="A21" s="322">
        <v>2</v>
      </c>
      <c r="B21" s="528">
        <f t="shared" ref="B21:B31" si="8">SUM(C21:D21)</f>
        <v>20</v>
      </c>
      <c r="C21" s="939">
        <f t="shared" ref="C21:C31" si="9">I21+F21</f>
        <v>6</v>
      </c>
      <c r="D21" s="939">
        <f t="shared" ref="D21:D31" si="10">J21+G21</f>
        <v>14</v>
      </c>
      <c r="E21" s="528">
        <f t="shared" ref="E21:E31" si="11">SUM(F21:G21)</f>
        <v>15</v>
      </c>
      <c r="F21" s="529">
        <v>5</v>
      </c>
      <c r="G21" s="529">
        <v>10</v>
      </c>
      <c r="H21" s="528">
        <f t="shared" si="3"/>
        <v>5</v>
      </c>
      <c r="I21" s="529">
        <v>1</v>
      </c>
      <c r="J21" s="529">
        <v>4</v>
      </c>
      <c r="K21" s="225">
        <v>2</v>
      </c>
    </row>
    <row r="22" spans="1:11" ht="21" customHeight="1" thickTop="1" thickBot="1">
      <c r="A22" s="321">
        <v>3</v>
      </c>
      <c r="B22" s="526">
        <f t="shared" si="8"/>
        <v>8</v>
      </c>
      <c r="C22" s="938">
        <f t="shared" si="9"/>
        <v>7</v>
      </c>
      <c r="D22" s="938">
        <f t="shared" si="10"/>
        <v>1</v>
      </c>
      <c r="E22" s="526">
        <f t="shared" si="11"/>
        <v>5</v>
      </c>
      <c r="F22" s="527">
        <v>4</v>
      </c>
      <c r="G22" s="527">
        <v>1</v>
      </c>
      <c r="H22" s="526">
        <f t="shared" si="3"/>
        <v>3</v>
      </c>
      <c r="I22" s="527">
        <v>3</v>
      </c>
      <c r="J22" s="527">
        <v>0</v>
      </c>
      <c r="K22" s="227">
        <v>3</v>
      </c>
    </row>
    <row r="23" spans="1:11" ht="21" customHeight="1" thickTop="1" thickBot="1">
      <c r="A23" s="322">
        <v>4</v>
      </c>
      <c r="B23" s="528">
        <f t="shared" si="8"/>
        <v>3</v>
      </c>
      <c r="C23" s="939">
        <f t="shared" si="9"/>
        <v>2</v>
      </c>
      <c r="D23" s="939">
        <f t="shared" si="10"/>
        <v>1</v>
      </c>
      <c r="E23" s="528">
        <f t="shared" si="11"/>
        <v>2</v>
      </c>
      <c r="F23" s="529">
        <v>1</v>
      </c>
      <c r="G23" s="529">
        <v>1</v>
      </c>
      <c r="H23" s="528">
        <f t="shared" si="3"/>
        <v>1</v>
      </c>
      <c r="I23" s="529">
        <v>1</v>
      </c>
      <c r="J23" s="529">
        <v>0</v>
      </c>
      <c r="K23" s="225">
        <v>4</v>
      </c>
    </row>
    <row r="24" spans="1:11" ht="21" customHeight="1" thickTop="1" thickBot="1">
      <c r="A24" s="321">
        <v>5</v>
      </c>
      <c r="B24" s="526">
        <f t="shared" si="8"/>
        <v>10</v>
      </c>
      <c r="C24" s="938">
        <f t="shared" si="9"/>
        <v>2</v>
      </c>
      <c r="D24" s="938">
        <f t="shared" si="10"/>
        <v>8</v>
      </c>
      <c r="E24" s="526">
        <f t="shared" si="11"/>
        <v>6</v>
      </c>
      <c r="F24" s="527">
        <v>1</v>
      </c>
      <c r="G24" s="527">
        <v>5</v>
      </c>
      <c r="H24" s="526">
        <f t="shared" si="3"/>
        <v>4</v>
      </c>
      <c r="I24" s="527">
        <v>1</v>
      </c>
      <c r="J24" s="527">
        <v>3</v>
      </c>
      <c r="K24" s="227">
        <v>5</v>
      </c>
    </row>
    <row r="25" spans="1:11" ht="21" customHeight="1" thickTop="1" thickBot="1">
      <c r="A25" s="322">
        <v>6</v>
      </c>
      <c r="B25" s="528">
        <f t="shared" si="8"/>
        <v>7</v>
      </c>
      <c r="C25" s="939">
        <f t="shared" si="9"/>
        <v>5</v>
      </c>
      <c r="D25" s="939">
        <f t="shared" si="10"/>
        <v>2</v>
      </c>
      <c r="E25" s="528">
        <f t="shared" si="11"/>
        <v>5</v>
      </c>
      <c r="F25" s="529">
        <v>4</v>
      </c>
      <c r="G25" s="529">
        <v>1</v>
      </c>
      <c r="H25" s="528">
        <f t="shared" si="3"/>
        <v>2</v>
      </c>
      <c r="I25" s="529">
        <v>1</v>
      </c>
      <c r="J25" s="529">
        <v>1</v>
      </c>
      <c r="K25" s="225">
        <v>6</v>
      </c>
    </row>
    <row r="26" spans="1:11" ht="21" customHeight="1" thickTop="1" thickBot="1">
      <c r="A26" s="321">
        <v>7</v>
      </c>
      <c r="B26" s="526">
        <f t="shared" si="8"/>
        <v>2</v>
      </c>
      <c r="C26" s="938">
        <f t="shared" si="9"/>
        <v>2</v>
      </c>
      <c r="D26" s="938">
        <f t="shared" si="10"/>
        <v>0</v>
      </c>
      <c r="E26" s="526">
        <f t="shared" si="11"/>
        <v>2</v>
      </c>
      <c r="F26" s="527">
        <v>2</v>
      </c>
      <c r="G26" s="527">
        <v>0</v>
      </c>
      <c r="H26" s="526">
        <f t="shared" si="3"/>
        <v>0</v>
      </c>
      <c r="I26" s="527">
        <v>0</v>
      </c>
      <c r="J26" s="527">
        <v>0</v>
      </c>
      <c r="K26" s="227">
        <v>7</v>
      </c>
    </row>
    <row r="27" spans="1:11" ht="21" customHeight="1" thickTop="1" thickBot="1">
      <c r="A27" s="322">
        <v>8</v>
      </c>
      <c r="B27" s="528">
        <f t="shared" si="8"/>
        <v>4</v>
      </c>
      <c r="C27" s="939">
        <f t="shared" si="9"/>
        <v>1</v>
      </c>
      <c r="D27" s="939">
        <f t="shared" si="10"/>
        <v>3</v>
      </c>
      <c r="E27" s="528">
        <f t="shared" si="11"/>
        <v>4</v>
      </c>
      <c r="F27" s="529">
        <v>1</v>
      </c>
      <c r="G27" s="529">
        <v>3</v>
      </c>
      <c r="H27" s="528">
        <f t="shared" si="3"/>
        <v>0</v>
      </c>
      <c r="I27" s="529">
        <v>0</v>
      </c>
      <c r="J27" s="529">
        <v>0</v>
      </c>
      <c r="K27" s="225">
        <v>8</v>
      </c>
    </row>
    <row r="28" spans="1:11" ht="21" customHeight="1" thickTop="1" thickBot="1">
      <c r="A28" s="321">
        <v>9</v>
      </c>
      <c r="B28" s="526">
        <f t="shared" si="8"/>
        <v>2</v>
      </c>
      <c r="C28" s="938">
        <f t="shared" si="9"/>
        <v>2</v>
      </c>
      <c r="D28" s="938">
        <f t="shared" si="10"/>
        <v>0</v>
      </c>
      <c r="E28" s="526">
        <f t="shared" si="11"/>
        <v>2</v>
      </c>
      <c r="F28" s="527">
        <v>2</v>
      </c>
      <c r="G28" s="527">
        <v>0</v>
      </c>
      <c r="H28" s="526">
        <f t="shared" si="3"/>
        <v>0</v>
      </c>
      <c r="I28" s="527">
        <v>0</v>
      </c>
      <c r="J28" s="527">
        <v>0</v>
      </c>
      <c r="K28" s="227">
        <v>9</v>
      </c>
    </row>
    <row r="29" spans="1:11" ht="21" customHeight="1" thickTop="1" thickBot="1">
      <c r="A29" s="322">
        <v>10</v>
      </c>
      <c r="B29" s="528">
        <f t="shared" si="8"/>
        <v>5</v>
      </c>
      <c r="C29" s="939">
        <f t="shared" si="9"/>
        <v>1</v>
      </c>
      <c r="D29" s="939">
        <f t="shared" si="10"/>
        <v>4</v>
      </c>
      <c r="E29" s="528">
        <f t="shared" si="11"/>
        <v>4</v>
      </c>
      <c r="F29" s="529">
        <v>1</v>
      </c>
      <c r="G29" s="529">
        <v>3</v>
      </c>
      <c r="H29" s="528">
        <f t="shared" si="3"/>
        <v>1</v>
      </c>
      <c r="I29" s="529">
        <v>0</v>
      </c>
      <c r="J29" s="529">
        <v>1</v>
      </c>
      <c r="K29" s="225">
        <v>10</v>
      </c>
    </row>
    <row r="30" spans="1:11" ht="21" customHeight="1" thickTop="1" thickBot="1">
      <c r="A30" s="321" t="s">
        <v>474</v>
      </c>
      <c r="B30" s="526">
        <f t="shared" si="8"/>
        <v>1</v>
      </c>
      <c r="C30" s="938">
        <f t="shared" si="9"/>
        <v>0</v>
      </c>
      <c r="D30" s="938">
        <f t="shared" si="10"/>
        <v>1</v>
      </c>
      <c r="E30" s="526">
        <f t="shared" si="11"/>
        <v>1</v>
      </c>
      <c r="F30" s="527">
        <v>0</v>
      </c>
      <c r="G30" s="527">
        <v>1</v>
      </c>
      <c r="H30" s="526">
        <f t="shared" si="3"/>
        <v>0</v>
      </c>
      <c r="I30" s="527">
        <v>0</v>
      </c>
      <c r="J30" s="527">
        <v>0</v>
      </c>
      <c r="K30" s="124" t="s">
        <v>475</v>
      </c>
    </row>
    <row r="31" spans="1:11" ht="21" customHeight="1" thickTop="1">
      <c r="A31" s="384" t="s">
        <v>107</v>
      </c>
      <c r="B31" s="561">
        <f t="shared" si="8"/>
        <v>0</v>
      </c>
      <c r="C31" s="940">
        <f t="shared" si="9"/>
        <v>0</v>
      </c>
      <c r="D31" s="940">
        <f t="shared" si="10"/>
        <v>0</v>
      </c>
      <c r="E31" s="561">
        <f t="shared" si="11"/>
        <v>0</v>
      </c>
      <c r="F31" s="533">
        <v>0</v>
      </c>
      <c r="G31" s="533">
        <v>0</v>
      </c>
      <c r="H31" s="561">
        <f t="shared" si="3"/>
        <v>0</v>
      </c>
      <c r="I31" s="533">
        <v>0</v>
      </c>
      <c r="J31" s="533">
        <v>0</v>
      </c>
      <c r="K31" s="125" t="s">
        <v>108</v>
      </c>
    </row>
    <row r="32" spans="1:11" ht="30" customHeight="1">
      <c r="A32" s="941" t="s">
        <v>66</v>
      </c>
      <c r="B32" s="942">
        <f>SUM(B7:B31)</f>
        <v>161</v>
      </c>
      <c r="C32" s="942">
        <f t="shared" ref="C32:I32" si="12">SUM(C7:C31)</f>
        <v>79</v>
      </c>
      <c r="D32" s="942">
        <f t="shared" si="12"/>
        <v>82</v>
      </c>
      <c r="E32" s="942">
        <f t="shared" si="12"/>
        <v>108</v>
      </c>
      <c r="F32" s="942">
        <f t="shared" si="12"/>
        <v>54</v>
      </c>
      <c r="G32" s="942">
        <f t="shared" si="12"/>
        <v>54</v>
      </c>
      <c r="H32" s="942">
        <f t="shared" si="12"/>
        <v>53</v>
      </c>
      <c r="I32" s="942">
        <f t="shared" si="12"/>
        <v>25</v>
      </c>
      <c r="J32" s="942">
        <f>SUM(J7:J31)</f>
        <v>28</v>
      </c>
      <c r="K32" s="943" t="s">
        <v>67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66"/>
  </sheetPr>
  <dimension ref="A1:O33"/>
  <sheetViews>
    <sheetView view="pageBreakPreview" zoomScaleNormal="100" zoomScaleSheetLayoutView="100" workbookViewId="0">
      <selection activeCell="C31" sqref="C31"/>
    </sheetView>
  </sheetViews>
  <sheetFormatPr defaultRowHeight="12.75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>
      <c r="A1" s="1146" t="s">
        <v>476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>
      <c r="A2" s="1147" t="s">
        <v>477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>
      <c r="A4" s="1147" t="s">
        <v>523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</row>
    <row r="5" spans="1:15" ht="16.5">
      <c r="A5" s="664" t="s">
        <v>1027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722"/>
      <c r="N5" s="723"/>
      <c r="O5" s="674" t="s">
        <v>1026</v>
      </c>
    </row>
    <row r="6" spans="1:15" ht="43.5" customHeight="1">
      <c r="A6" s="51" t="s">
        <v>460</v>
      </c>
      <c r="B6" s="242" t="s">
        <v>632</v>
      </c>
      <c r="C6" s="222" t="s">
        <v>608</v>
      </c>
      <c r="D6" s="222" t="s">
        <v>609</v>
      </c>
      <c r="E6" s="222" t="s">
        <v>610</v>
      </c>
      <c r="F6" s="222" t="s">
        <v>611</v>
      </c>
      <c r="G6" s="222" t="s">
        <v>612</v>
      </c>
      <c r="H6" s="222" t="s">
        <v>613</v>
      </c>
      <c r="I6" s="222" t="s">
        <v>614</v>
      </c>
      <c r="J6" s="222" t="s">
        <v>615</v>
      </c>
      <c r="K6" s="222" t="s">
        <v>616</v>
      </c>
      <c r="L6" s="222" t="s">
        <v>617</v>
      </c>
      <c r="M6" s="222" t="s">
        <v>618</v>
      </c>
      <c r="N6" s="222" t="s">
        <v>619</v>
      </c>
      <c r="O6" s="206" t="s">
        <v>461</v>
      </c>
    </row>
    <row r="7" spans="1:15" ht="18" customHeight="1" thickBot="1">
      <c r="A7" s="404" t="s">
        <v>462</v>
      </c>
      <c r="B7" s="524">
        <f>SUM(C7:N7)</f>
        <v>9</v>
      </c>
      <c r="C7" s="525">
        <v>2</v>
      </c>
      <c r="D7" s="525">
        <v>0</v>
      </c>
      <c r="E7" s="525">
        <v>1</v>
      </c>
      <c r="F7" s="525">
        <v>0</v>
      </c>
      <c r="G7" s="525">
        <v>2</v>
      </c>
      <c r="H7" s="525">
        <v>0</v>
      </c>
      <c r="I7" s="525">
        <v>0</v>
      </c>
      <c r="J7" s="525">
        <v>0</v>
      </c>
      <c r="K7" s="525">
        <v>0</v>
      </c>
      <c r="L7" s="525">
        <v>1</v>
      </c>
      <c r="M7" s="525">
        <v>1</v>
      </c>
      <c r="N7" s="525">
        <v>2</v>
      </c>
      <c r="O7" s="205" t="s">
        <v>463</v>
      </c>
    </row>
    <row r="8" spans="1:15" ht="16.5" thickTop="1" thickBot="1">
      <c r="A8" s="405">
        <v>1</v>
      </c>
      <c r="B8" s="526">
        <f>SUM(C8:N8)</f>
        <v>8</v>
      </c>
      <c r="C8" s="527">
        <v>0</v>
      </c>
      <c r="D8" s="527">
        <v>0</v>
      </c>
      <c r="E8" s="527">
        <v>1</v>
      </c>
      <c r="F8" s="527">
        <v>1</v>
      </c>
      <c r="G8" s="527">
        <v>0</v>
      </c>
      <c r="H8" s="527">
        <v>2</v>
      </c>
      <c r="I8" s="527">
        <v>2</v>
      </c>
      <c r="J8" s="527">
        <v>0</v>
      </c>
      <c r="K8" s="527">
        <v>0</v>
      </c>
      <c r="L8" s="527">
        <v>0</v>
      </c>
      <c r="M8" s="527">
        <v>2</v>
      </c>
      <c r="N8" s="527">
        <v>0</v>
      </c>
      <c r="O8" s="227">
        <v>1</v>
      </c>
    </row>
    <row r="9" spans="1:15" ht="16.5" thickTop="1" thickBot="1">
      <c r="A9" s="406">
        <v>2</v>
      </c>
      <c r="B9" s="528">
        <f t="shared" ref="B9:B31" si="0">SUM(C9:N9)</f>
        <v>2</v>
      </c>
      <c r="C9" s="529">
        <v>0</v>
      </c>
      <c r="D9" s="529">
        <v>1</v>
      </c>
      <c r="E9" s="529">
        <v>0</v>
      </c>
      <c r="F9" s="529">
        <v>0</v>
      </c>
      <c r="G9" s="529">
        <v>0</v>
      </c>
      <c r="H9" s="529">
        <v>0</v>
      </c>
      <c r="I9" s="529">
        <v>1</v>
      </c>
      <c r="J9" s="529">
        <v>0</v>
      </c>
      <c r="K9" s="529">
        <v>0</v>
      </c>
      <c r="L9" s="529">
        <v>0</v>
      </c>
      <c r="M9" s="529">
        <v>0</v>
      </c>
      <c r="N9" s="529">
        <v>0</v>
      </c>
      <c r="O9" s="225">
        <v>2</v>
      </c>
    </row>
    <row r="10" spans="1:15" ht="16.5" thickTop="1" thickBot="1">
      <c r="A10" s="405">
        <v>3</v>
      </c>
      <c r="B10" s="526">
        <f t="shared" si="0"/>
        <v>2</v>
      </c>
      <c r="C10" s="527">
        <v>1</v>
      </c>
      <c r="D10" s="527">
        <v>0</v>
      </c>
      <c r="E10" s="527">
        <v>0</v>
      </c>
      <c r="F10" s="527">
        <v>0</v>
      </c>
      <c r="G10" s="527">
        <v>1</v>
      </c>
      <c r="H10" s="527">
        <v>0</v>
      </c>
      <c r="I10" s="527">
        <v>0</v>
      </c>
      <c r="J10" s="527">
        <v>0</v>
      </c>
      <c r="K10" s="527">
        <v>0</v>
      </c>
      <c r="L10" s="527">
        <v>0</v>
      </c>
      <c r="M10" s="527">
        <v>0</v>
      </c>
      <c r="N10" s="527">
        <v>0</v>
      </c>
      <c r="O10" s="227">
        <v>3</v>
      </c>
    </row>
    <row r="11" spans="1:15" ht="16.5" thickTop="1" thickBot="1">
      <c r="A11" s="406">
        <v>4</v>
      </c>
      <c r="B11" s="528">
        <f t="shared" si="0"/>
        <v>3</v>
      </c>
      <c r="C11" s="529">
        <v>0</v>
      </c>
      <c r="D11" s="529">
        <v>0</v>
      </c>
      <c r="E11" s="529">
        <v>0</v>
      </c>
      <c r="F11" s="529">
        <v>1</v>
      </c>
      <c r="G11" s="529">
        <v>0</v>
      </c>
      <c r="H11" s="529">
        <v>0</v>
      </c>
      <c r="I11" s="529">
        <v>0</v>
      </c>
      <c r="J11" s="529">
        <v>2</v>
      </c>
      <c r="K11" s="529">
        <v>0</v>
      </c>
      <c r="L11" s="529">
        <v>0</v>
      </c>
      <c r="M11" s="529">
        <v>0</v>
      </c>
      <c r="N11" s="529">
        <v>0</v>
      </c>
      <c r="O11" s="225">
        <v>4</v>
      </c>
    </row>
    <row r="12" spans="1:15" ht="16.5" thickTop="1" thickBot="1">
      <c r="A12" s="405">
        <v>5</v>
      </c>
      <c r="B12" s="526">
        <f t="shared" si="0"/>
        <v>1</v>
      </c>
      <c r="C12" s="527">
        <v>0</v>
      </c>
      <c r="D12" s="527">
        <v>0</v>
      </c>
      <c r="E12" s="527">
        <v>0</v>
      </c>
      <c r="F12" s="527">
        <v>0</v>
      </c>
      <c r="G12" s="527">
        <v>0</v>
      </c>
      <c r="H12" s="527">
        <v>1</v>
      </c>
      <c r="I12" s="527">
        <v>0</v>
      </c>
      <c r="J12" s="527">
        <v>0</v>
      </c>
      <c r="K12" s="527">
        <v>0</v>
      </c>
      <c r="L12" s="527">
        <v>0</v>
      </c>
      <c r="M12" s="527">
        <v>0</v>
      </c>
      <c r="N12" s="527">
        <v>0</v>
      </c>
      <c r="O12" s="227">
        <v>5</v>
      </c>
    </row>
    <row r="13" spans="1:15" ht="16.5" thickTop="1" thickBot="1">
      <c r="A13" s="406">
        <v>6</v>
      </c>
      <c r="B13" s="528">
        <f t="shared" si="0"/>
        <v>0</v>
      </c>
      <c r="C13" s="529">
        <v>0</v>
      </c>
      <c r="D13" s="529">
        <v>0</v>
      </c>
      <c r="E13" s="529">
        <v>0</v>
      </c>
      <c r="F13" s="529">
        <v>0</v>
      </c>
      <c r="G13" s="529">
        <v>0</v>
      </c>
      <c r="H13" s="529">
        <v>0</v>
      </c>
      <c r="I13" s="529">
        <v>0</v>
      </c>
      <c r="J13" s="529">
        <v>0</v>
      </c>
      <c r="K13" s="529">
        <v>0</v>
      </c>
      <c r="L13" s="529">
        <v>0</v>
      </c>
      <c r="M13" s="529">
        <v>0</v>
      </c>
      <c r="N13" s="529">
        <v>0</v>
      </c>
      <c r="O13" s="225">
        <v>6</v>
      </c>
    </row>
    <row r="14" spans="1:15" ht="16.5" thickTop="1" thickBot="1">
      <c r="A14" s="405" t="s">
        <v>464</v>
      </c>
      <c r="B14" s="526">
        <f t="shared" si="0"/>
        <v>4</v>
      </c>
      <c r="C14" s="527">
        <v>0</v>
      </c>
      <c r="D14" s="527">
        <v>0</v>
      </c>
      <c r="E14" s="527">
        <v>0</v>
      </c>
      <c r="F14" s="527">
        <v>1</v>
      </c>
      <c r="G14" s="527">
        <v>0</v>
      </c>
      <c r="H14" s="527">
        <v>0</v>
      </c>
      <c r="I14" s="527">
        <v>0</v>
      </c>
      <c r="J14" s="527">
        <v>2</v>
      </c>
      <c r="K14" s="527">
        <v>0</v>
      </c>
      <c r="L14" s="527">
        <v>1</v>
      </c>
      <c r="M14" s="527">
        <v>0</v>
      </c>
      <c r="N14" s="527">
        <v>0</v>
      </c>
      <c r="O14" s="227" t="s">
        <v>465</v>
      </c>
    </row>
    <row r="15" spans="1:15" ht="16.5" thickTop="1" thickBot="1">
      <c r="A15" s="406" t="s">
        <v>466</v>
      </c>
      <c r="B15" s="528">
        <f t="shared" si="0"/>
        <v>1</v>
      </c>
      <c r="C15" s="529">
        <v>0</v>
      </c>
      <c r="D15" s="529">
        <v>0</v>
      </c>
      <c r="E15" s="529">
        <v>0</v>
      </c>
      <c r="F15" s="529">
        <v>0</v>
      </c>
      <c r="G15" s="529">
        <v>0</v>
      </c>
      <c r="H15" s="529">
        <v>1</v>
      </c>
      <c r="I15" s="529">
        <v>0</v>
      </c>
      <c r="J15" s="529">
        <v>0</v>
      </c>
      <c r="K15" s="529">
        <v>0</v>
      </c>
      <c r="L15" s="529">
        <v>0</v>
      </c>
      <c r="M15" s="529">
        <v>0</v>
      </c>
      <c r="N15" s="529">
        <v>0</v>
      </c>
      <c r="O15" s="225" t="s">
        <v>467</v>
      </c>
    </row>
    <row r="16" spans="1:15" ht="16.5" thickTop="1" thickBot="1">
      <c r="A16" s="405" t="s">
        <v>468</v>
      </c>
      <c r="B16" s="526">
        <f t="shared" si="0"/>
        <v>1</v>
      </c>
      <c r="C16" s="527">
        <v>0</v>
      </c>
      <c r="D16" s="527">
        <v>0</v>
      </c>
      <c r="E16" s="527">
        <v>0</v>
      </c>
      <c r="F16" s="527">
        <v>0</v>
      </c>
      <c r="G16" s="527">
        <v>0</v>
      </c>
      <c r="H16" s="527">
        <v>0</v>
      </c>
      <c r="I16" s="527">
        <v>0</v>
      </c>
      <c r="J16" s="527">
        <v>0</v>
      </c>
      <c r="K16" s="527">
        <v>0</v>
      </c>
      <c r="L16" s="527">
        <v>1</v>
      </c>
      <c r="M16" s="527">
        <v>0</v>
      </c>
      <c r="N16" s="527">
        <v>0</v>
      </c>
      <c r="O16" s="227" t="s">
        <v>469</v>
      </c>
    </row>
    <row r="17" spans="1:15" ht="16.5" thickTop="1" thickBot="1">
      <c r="A17" s="406" t="s">
        <v>470</v>
      </c>
      <c r="B17" s="528">
        <f t="shared" si="0"/>
        <v>0</v>
      </c>
      <c r="C17" s="529">
        <v>0</v>
      </c>
      <c r="D17" s="529">
        <v>0</v>
      </c>
      <c r="E17" s="529">
        <v>0</v>
      </c>
      <c r="F17" s="529">
        <v>0</v>
      </c>
      <c r="G17" s="529">
        <v>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225" t="s">
        <v>471</v>
      </c>
    </row>
    <row r="18" spans="1:15" ht="14.25" thickTop="1" thickBot="1">
      <c r="A18" s="405" t="s">
        <v>107</v>
      </c>
      <c r="B18" s="526">
        <f t="shared" si="0"/>
        <v>0</v>
      </c>
      <c r="C18" s="527">
        <v>0</v>
      </c>
      <c r="D18" s="527">
        <v>0</v>
      </c>
      <c r="E18" s="527">
        <v>0</v>
      </c>
      <c r="F18" s="527">
        <v>0</v>
      </c>
      <c r="G18" s="527">
        <v>0</v>
      </c>
      <c r="H18" s="527">
        <v>0</v>
      </c>
      <c r="I18" s="527">
        <v>0</v>
      </c>
      <c r="J18" s="527">
        <v>0</v>
      </c>
      <c r="K18" s="527">
        <v>0</v>
      </c>
      <c r="L18" s="527">
        <v>0</v>
      </c>
      <c r="M18" s="527">
        <v>0</v>
      </c>
      <c r="N18" s="527">
        <v>0</v>
      </c>
      <c r="O18" s="124" t="s">
        <v>108</v>
      </c>
    </row>
    <row r="19" spans="1:15" ht="18" customHeight="1" thickTop="1" thickBot="1">
      <c r="A19" s="407" t="s">
        <v>472</v>
      </c>
      <c r="B19" s="528"/>
      <c r="C19" s="529"/>
      <c r="D19" s="529"/>
      <c r="E19" s="529"/>
      <c r="F19" s="529"/>
      <c r="G19" s="529"/>
      <c r="H19" s="529"/>
      <c r="I19" s="529"/>
      <c r="J19" s="529"/>
      <c r="K19" s="529">
        <v>0</v>
      </c>
      <c r="L19" s="529"/>
      <c r="M19" s="529"/>
      <c r="N19" s="529"/>
      <c r="O19" s="204" t="s">
        <v>473</v>
      </c>
    </row>
    <row r="20" spans="1:15" ht="16.5" thickTop="1" thickBot="1">
      <c r="A20" s="405">
        <v>1</v>
      </c>
      <c r="B20" s="526">
        <f t="shared" si="0"/>
        <v>6</v>
      </c>
      <c r="C20" s="527">
        <v>0</v>
      </c>
      <c r="D20" s="527">
        <v>0</v>
      </c>
      <c r="E20" s="527">
        <v>1</v>
      </c>
      <c r="F20" s="527">
        <v>1</v>
      </c>
      <c r="G20" s="527">
        <v>0</v>
      </c>
      <c r="H20" s="527">
        <v>0</v>
      </c>
      <c r="I20" s="527">
        <v>2</v>
      </c>
      <c r="J20" s="527">
        <v>1</v>
      </c>
      <c r="K20" s="527">
        <v>0</v>
      </c>
      <c r="L20" s="527">
        <v>0</v>
      </c>
      <c r="M20" s="527">
        <v>0</v>
      </c>
      <c r="N20" s="527">
        <v>1</v>
      </c>
      <c r="O20" s="227">
        <v>1</v>
      </c>
    </row>
    <row r="21" spans="1:15" ht="16.5" thickTop="1" thickBot="1">
      <c r="A21" s="406">
        <v>2</v>
      </c>
      <c r="B21" s="528">
        <f t="shared" si="0"/>
        <v>5</v>
      </c>
      <c r="C21" s="529">
        <v>0</v>
      </c>
      <c r="D21" s="529">
        <v>0</v>
      </c>
      <c r="E21" s="529">
        <v>1</v>
      </c>
      <c r="F21" s="529">
        <v>0</v>
      </c>
      <c r="G21" s="529">
        <v>1</v>
      </c>
      <c r="H21" s="529">
        <v>0</v>
      </c>
      <c r="I21" s="529">
        <v>1</v>
      </c>
      <c r="J21" s="529">
        <v>0</v>
      </c>
      <c r="K21" s="529">
        <v>0</v>
      </c>
      <c r="L21" s="529">
        <v>1</v>
      </c>
      <c r="M21" s="529">
        <v>0</v>
      </c>
      <c r="N21" s="529">
        <v>1</v>
      </c>
      <c r="O21" s="225">
        <v>2</v>
      </c>
    </row>
    <row r="22" spans="1:15" ht="16.5" thickTop="1" thickBot="1">
      <c r="A22" s="405">
        <v>3</v>
      </c>
      <c r="B22" s="526">
        <f t="shared" si="0"/>
        <v>3</v>
      </c>
      <c r="C22" s="527">
        <v>0</v>
      </c>
      <c r="D22" s="527">
        <v>0</v>
      </c>
      <c r="E22" s="527">
        <v>1</v>
      </c>
      <c r="F22" s="527">
        <v>0</v>
      </c>
      <c r="G22" s="527">
        <v>2</v>
      </c>
      <c r="H22" s="527">
        <v>0</v>
      </c>
      <c r="I22" s="527">
        <v>0</v>
      </c>
      <c r="J22" s="527">
        <v>0</v>
      </c>
      <c r="K22" s="527">
        <v>0</v>
      </c>
      <c r="L22" s="527">
        <v>0</v>
      </c>
      <c r="M22" s="527">
        <v>0</v>
      </c>
      <c r="N22" s="527">
        <v>0</v>
      </c>
      <c r="O22" s="227">
        <v>3</v>
      </c>
    </row>
    <row r="23" spans="1:15" ht="16.5" thickTop="1" thickBot="1">
      <c r="A23" s="406">
        <v>4</v>
      </c>
      <c r="B23" s="528">
        <f t="shared" si="0"/>
        <v>1</v>
      </c>
      <c r="C23" s="529">
        <v>1</v>
      </c>
      <c r="D23" s="529">
        <v>0</v>
      </c>
      <c r="E23" s="529">
        <v>0</v>
      </c>
      <c r="F23" s="529">
        <v>0</v>
      </c>
      <c r="G23" s="529">
        <v>0</v>
      </c>
      <c r="H23" s="529">
        <v>0</v>
      </c>
      <c r="I23" s="529">
        <v>0</v>
      </c>
      <c r="J23" s="529">
        <v>0</v>
      </c>
      <c r="K23" s="529">
        <v>0</v>
      </c>
      <c r="L23" s="529">
        <v>0</v>
      </c>
      <c r="M23" s="529">
        <v>0</v>
      </c>
      <c r="N23" s="529">
        <v>0</v>
      </c>
      <c r="O23" s="225">
        <v>4</v>
      </c>
    </row>
    <row r="24" spans="1:15" ht="16.5" thickTop="1" thickBot="1">
      <c r="A24" s="405">
        <v>5</v>
      </c>
      <c r="B24" s="526">
        <f t="shared" si="0"/>
        <v>4</v>
      </c>
      <c r="C24" s="527">
        <v>0</v>
      </c>
      <c r="D24" s="527">
        <v>0</v>
      </c>
      <c r="E24" s="527">
        <v>1</v>
      </c>
      <c r="F24" s="527">
        <v>0</v>
      </c>
      <c r="G24" s="527">
        <v>0</v>
      </c>
      <c r="H24" s="527">
        <v>0</v>
      </c>
      <c r="I24" s="527">
        <v>1</v>
      </c>
      <c r="J24" s="527">
        <v>0</v>
      </c>
      <c r="K24" s="527">
        <v>1</v>
      </c>
      <c r="L24" s="527">
        <v>0</v>
      </c>
      <c r="M24" s="527">
        <v>0</v>
      </c>
      <c r="N24" s="527">
        <v>1</v>
      </c>
      <c r="O24" s="227">
        <v>5</v>
      </c>
    </row>
    <row r="25" spans="1:15" ht="16.5" thickTop="1" thickBot="1">
      <c r="A25" s="406">
        <v>6</v>
      </c>
      <c r="B25" s="528">
        <f t="shared" si="0"/>
        <v>2</v>
      </c>
      <c r="C25" s="529">
        <v>1</v>
      </c>
      <c r="D25" s="529">
        <v>1</v>
      </c>
      <c r="E25" s="529">
        <v>0</v>
      </c>
      <c r="F25" s="529">
        <v>0</v>
      </c>
      <c r="G25" s="529">
        <v>0</v>
      </c>
      <c r="H25" s="529">
        <v>0</v>
      </c>
      <c r="I25" s="529">
        <v>0</v>
      </c>
      <c r="J25" s="529">
        <v>0</v>
      </c>
      <c r="K25" s="529">
        <v>0</v>
      </c>
      <c r="L25" s="529">
        <v>0</v>
      </c>
      <c r="M25" s="529">
        <v>0</v>
      </c>
      <c r="N25" s="529">
        <v>0</v>
      </c>
      <c r="O25" s="225">
        <v>6</v>
      </c>
    </row>
    <row r="26" spans="1:15" ht="16.5" thickTop="1" thickBot="1">
      <c r="A26" s="405">
        <v>7</v>
      </c>
      <c r="B26" s="526">
        <f t="shared" si="0"/>
        <v>0</v>
      </c>
      <c r="C26" s="527">
        <v>0</v>
      </c>
      <c r="D26" s="527">
        <v>0</v>
      </c>
      <c r="E26" s="527">
        <v>0</v>
      </c>
      <c r="F26" s="527">
        <v>0</v>
      </c>
      <c r="G26" s="527">
        <v>0</v>
      </c>
      <c r="H26" s="527">
        <v>0</v>
      </c>
      <c r="I26" s="527">
        <v>0</v>
      </c>
      <c r="J26" s="527">
        <v>0</v>
      </c>
      <c r="K26" s="527">
        <v>0</v>
      </c>
      <c r="L26" s="527">
        <v>0</v>
      </c>
      <c r="M26" s="527">
        <v>0</v>
      </c>
      <c r="N26" s="527">
        <v>0</v>
      </c>
      <c r="O26" s="227">
        <v>7</v>
      </c>
    </row>
    <row r="27" spans="1:15" ht="16.5" thickTop="1" thickBot="1">
      <c r="A27" s="406">
        <v>8</v>
      </c>
      <c r="B27" s="528">
        <f t="shared" si="0"/>
        <v>0</v>
      </c>
      <c r="C27" s="529">
        <v>0</v>
      </c>
      <c r="D27" s="529">
        <v>0</v>
      </c>
      <c r="E27" s="529">
        <v>0</v>
      </c>
      <c r="F27" s="529">
        <v>0</v>
      </c>
      <c r="G27" s="529">
        <v>0</v>
      </c>
      <c r="H27" s="529">
        <v>0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225">
        <v>8</v>
      </c>
    </row>
    <row r="28" spans="1:15" ht="16.5" thickTop="1" thickBot="1">
      <c r="A28" s="405">
        <v>9</v>
      </c>
      <c r="B28" s="526">
        <f t="shared" si="0"/>
        <v>0</v>
      </c>
      <c r="C28" s="527">
        <v>0</v>
      </c>
      <c r="D28" s="527">
        <v>0</v>
      </c>
      <c r="E28" s="527">
        <v>0</v>
      </c>
      <c r="F28" s="527">
        <v>0</v>
      </c>
      <c r="G28" s="527">
        <v>0</v>
      </c>
      <c r="H28" s="527">
        <v>0</v>
      </c>
      <c r="I28" s="527">
        <v>0</v>
      </c>
      <c r="J28" s="527">
        <v>0</v>
      </c>
      <c r="K28" s="527">
        <v>0</v>
      </c>
      <c r="L28" s="527">
        <v>0</v>
      </c>
      <c r="M28" s="527">
        <v>0</v>
      </c>
      <c r="N28" s="527">
        <v>0</v>
      </c>
      <c r="O28" s="227">
        <v>9</v>
      </c>
    </row>
    <row r="29" spans="1:15" ht="16.5" thickTop="1" thickBot="1">
      <c r="A29" s="406">
        <v>10</v>
      </c>
      <c r="B29" s="528">
        <f t="shared" si="0"/>
        <v>1</v>
      </c>
      <c r="C29" s="529">
        <v>0</v>
      </c>
      <c r="D29" s="529">
        <v>0</v>
      </c>
      <c r="E29" s="529">
        <v>0</v>
      </c>
      <c r="F29" s="529">
        <v>0</v>
      </c>
      <c r="G29" s="529">
        <v>0</v>
      </c>
      <c r="H29" s="529">
        <v>0</v>
      </c>
      <c r="I29" s="529">
        <v>0</v>
      </c>
      <c r="J29" s="529">
        <v>1</v>
      </c>
      <c r="K29" s="529">
        <v>0</v>
      </c>
      <c r="L29" s="529">
        <v>0</v>
      </c>
      <c r="M29" s="529">
        <v>0</v>
      </c>
      <c r="N29" s="529">
        <v>0</v>
      </c>
      <c r="O29" s="225">
        <v>10</v>
      </c>
    </row>
    <row r="30" spans="1:15" ht="14.25" thickTop="1" thickBot="1">
      <c r="A30" s="405" t="s">
        <v>474</v>
      </c>
      <c r="B30" s="526">
        <f t="shared" si="0"/>
        <v>0</v>
      </c>
      <c r="C30" s="527">
        <v>0</v>
      </c>
      <c r="D30" s="527">
        <v>0</v>
      </c>
      <c r="E30" s="527">
        <v>0</v>
      </c>
      <c r="F30" s="527">
        <v>0</v>
      </c>
      <c r="G30" s="527">
        <v>0</v>
      </c>
      <c r="H30" s="527">
        <v>0</v>
      </c>
      <c r="I30" s="527">
        <v>0</v>
      </c>
      <c r="J30" s="527">
        <v>0</v>
      </c>
      <c r="K30" s="527">
        <v>0</v>
      </c>
      <c r="L30" s="527">
        <v>0</v>
      </c>
      <c r="M30" s="527">
        <v>0</v>
      </c>
      <c r="N30" s="527">
        <v>0</v>
      </c>
      <c r="O30" s="124" t="s">
        <v>475</v>
      </c>
    </row>
    <row r="31" spans="1:15" ht="13.5" thickTop="1">
      <c r="A31" s="408" t="s">
        <v>107</v>
      </c>
      <c r="B31" s="561">
        <f t="shared" si="0"/>
        <v>0</v>
      </c>
      <c r="C31" s="533">
        <v>0</v>
      </c>
      <c r="D31" s="533">
        <v>0</v>
      </c>
      <c r="E31" s="533">
        <v>0</v>
      </c>
      <c r="F31" s="533">
        <v>0</v>
      </c>
      <c r="G31" s="533">
        <v>0</v>
      </c>
      <c r="H31" s="533">
        <v>0</v>
      </c>
      <c r="I31" s="533">
        <v>0</v>
      </c>
      <c r="J31" s="533">
        <v>0</v>
      </c>
      <c r="K31" s="533">
        <v>0</v>
      </c>
      <c r="L31" s="533">
        <v>0</v>
      </c>
      <c r="M31" s="533">
        <v>0</v>
      </c>
      <c r="N31" s="533">
        <v>0</v>
      </c>
      <c r="O31" s="125" t="s">
        <v>108</v>
      </c>
    </row>
    <row r="32" spans="1:15" ht="30" customHeight="1">
      <c r="A32" s="130" t="s">
        <v>66</v>
      </c>
      <c r="B32" s="479">
        <f>SUM(B7:B31)</f>
        <v>53</v>
      </c>
      <c r="C32" s="479">
        <f>SUM(C7:C31)</f>
        <v>5</v>
      </c>
      <c r="D32" s="479">
        <f>SUM(D7:D31)</f>
        <v>2</v>
      </c>
      <c r="E32" s="479">
        <f>SUM(E7:E31)</f>
        <v>6</v>
      </c>
      <c r="F32" s="479">
        <f t="shared" ref="F32:N32" si="1">SUM(F7:F31)</f>
        <v>4</v>
      </c>
      <c r="G32" s="479">
        <f t="shared" si="1"/>
        <v>6</v>
      </c>
      <c r="H32" s="479">
        <f t="shared" si="1"/>
        <v>4</v>
      </c>
      <c r="I32" s="479">
        <f t="shared" si="1"/>
        <v>7</v>
      </c>
      <c r="J32" s="479">
        <f t="shared" si="1"/>
        <v>6</v>
      </c>
      <c r="K32" s="479">
        <f t="shared" si="1"/>
        <v>1</v>
      </c>
      <c r="L32" s="479">
        <f t="shared" si="1"/>
        <v>4</v>
      </c>
      <c r="M32" s="479">
        <f t="shared" si="1"/>
        <v>3</v>
      </c>
      <c r="N32" s="479">
        <f t="shared" si="1"/>
        <v>5</v>
      </c>
      <c r="O32" s="130" t="s">
        <v>67</v>
      </c>
    </row>
    <row r="33" s="40" customFormat="1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O33"/>
  <sheetViews>
    <sheetView view="pageBreakPreview" topLeftCell="A16" zoomScaleNormal="100" zoomScaleSheetLayoutView="100" workbookViewId="0">
      <selection activeCell="F22" sqref="F22"/>
    </sheetView>
  </sheetViews>
  <sheetFormatPr defaultRowHeight="12.75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>
      <c r="A1" s="1146" t="s">
        <v>476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>
      <c r="A2" s="1147" t="s">
        <v>477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>
      <c r="A4" s="1147" t="s">
        <v>524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</row>
    <row r="5" spans="1:15" ht="16.5">
      <c r="A5" s="664" t="s">
        <v>1029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722"/>
      <c r="N5" s="723"/>
      <c r="O5" s="674" t="s">
        <v>1028</v>
      </c>
    </row>
    <row r="6" spans="1:15" ht="43.5" customHeight="1">
      <c r="A6" s="51" t="s">
        <v>460</v>
      </c>
      <c r="B6" s="242" t="s">
        <v>627</v>
      </c>
      <c r="C6" s="222" t="s">
        <v>608</v>
      </c>
      <c r="D6" s="222" t="s">
        <v>609</v>
      </c>
      <c r="E6" s="222" t="s">
        <v>610</v>
      </c>
      <c r="F6" s="222" t="s">
        <v>611</v>
      </c>
      <c r="G6" s="222" t="s">
        <v>612</v>
      </c>
      <c r="H6" s="222" t="s">
        <v>613</v>
      </c>
      <c r="I6" s="222" t="s">
        <v>614</v>
      </c>
      <c r="J6" s="222" t="s">
        <v>615</v>
      </c>
      <c r="K6" s="222" t="s">
        <v>616</v>
      </c>
      <c r="L6" s="222" t="s">
        <v>617</v>
      </c>
      <c r="M6" s="222" t="s">
        <v>618</v>
      </c>
      <c r="N6" s="222" t="s">
        <v>619</v>
      </c>
      <c r="O6" s="206" t="s">
        <v>461</v>
      </c>
    </row>
    <row r="7" spans="1:15" ht="18" customHeight="1" thickBot="1">
      <c r="A7" s="404" t="s">
        <v>462</v>
      </c>
      <c r="B7" s="524">
        <f>SUM(C7:N7)</f>
        <v>12</v>
      </c>
      <c r="C7" s="525">
        <v>0</v>
      </c>
      <c r="D7" s="525">
        <v>2</v>
      </c>
      <c r="E7" s="525">
        <v>1</v>
      </c>
      <c r="F7" s="525">
        <v>4</v>
      </c>
      <c r="G7" s="525">
        <v>0</v>
      </c>
      <c r="H7" s="525">
        <v>0</v>
      </c>
      <c r="I7" s="525">
        <v>0</v>
      </c>
      <c r="J7" s="525">
        <v>1</v>
      </c>
      <c r="K7" s="525">
        <v>1</v>
      </c>
      <c r="L7" s="525">
        <v>2</v>
      </c>
      <c r="M7" s="525">
        <v>1</v>
      </c>
      <c r="N7" s="525">
        <v>0</v>
      </c>
      <c r="O7" s="205" t="s">
        <v>463</v>
      </c>
    </row>
    <row r="8" spans="1:15" ht="16.5" thickTop="1" thickBot="1">
      <c r="A8" s="405">
        <v>1</v>
      </c>
      <c r="B8" s="526">
        <f>SUM(C8:N8)</f>
        <v>19</v>
      </c>
      <c r="C8" s="527">
        <v>2</v>
      </c>
      <c r="D8" s="527">
        <v>0</v>
      </c>
      <c r="E8" s="527">
        <v>3</v>
      </c>
      <c r="F8" s="527">
        <v>2</v>
      </c>
      <c r="G8" s="527">
        <v>3</v>
      </c>
      <c r="H8" s="527">
        <v>1</v>
      </c>
      <c r="I8" s="527">
        <v>0</v>
      </c>
      <c r="J8" s="527">
        <v>2</v>
      </c>
      <c r="K8" s="527">
        <v>0</v>
      </c>
      <c r="L8" s="527">
        <v>2</v>
      </c>
      <c r="M8" s="527">
        <v>1</v>
      </c>
      <c r="N8" s="527">
        <v>3</v>
      </c>
      <c r="O8" s="227">
        <v>1</v>
      </c>
    </row>
    <row r="9" spans="1:15" ht="16.5" thickTop="1" thickBot="1">
      <c r="A9" s="406">
        <v>2</v>
      </c>
      <c r="B9" s="528">
        <f>SUM(C9:N9)</f>
        <v>4</v>
      </c>
      <c r="C9" s="529">
        <v>0</v>
      </c>
      <c r="D9" s="529">
        <v>1</v>
      </c>
      <c r="E9" s="529">
        <v>0</v>
      </c>
      <c r="F9" s="529">
        <v>0</v>
      </c>
      <c r="G9" s="529">
        <v>0</v>
      </c>
      <c r="H9" s="529">
        <v>0</v>
      </c>
      <c r="I9" s="529">
        <v>0</v>
      </c>
      <c r="J9" s="529">
        <v>2</v>
      </c>
      <c r="K9" s="529">
        <v>0</v>
      </c>
      <c r="L9" s="529">
        <v>0</v>
      </c>
      <c r="M9" s="529">
        <v>0</v>
      </c>
      <c r="N9" s="529">
        <v>1</v>
      </c>
      <c r="O9" s="225">
        <v>2</v>
      </c>
    </row>
    <row r="10" spans="1:15" ht="16.5" thickTop="1" thickBot="1">
      <c r="A10" s="405">
        <v>3</v>
      </c>
      <c r="B10" s="526">
        <f t="shared" ref="B10:B31" si="0">SUM(C10:N10)</f>
        <v>3</v>
      </c>
      <c r="C10" s="527">
        <v>0</v>
      </c>
      <c r="D10" s="527">
        <v>0</v>
      </c>
      <c r="E10" s="527">
        <v>0</v>
      </c>
      <c r="F10" s="527">
        <v>0</v>
      </c>
      <c r="G10" s="527">
        <v>2</v>
      </c>
      <c r="H10" s="527">
        <v>0</v>
      </c>
      <c r="I10" s="527">
        <v>0</v>
      </c>
      <c r="J10" s="527">
        <v>0</v>
      </c>
      <c r="K10" s="527">
        <v>0</v>
      </c>
      <c r="L10" s="527">
        <v>0</v>
      </c>
      <c r="M10" s="527">
        <v>1</v>
      </c>
      <c r="N10" s="527">
        <v>0</v>
      </c>
      <c r="O10" s="227">
        <v>3</v>
      </c>
    </row>
    <row r="11" spans="1:15" ht="16.5" thickTop="1" thickBot="1">
      <c r="A11" s="406">
        <v>4</v>
      </c>
      <c r="B11" s="528">
        <f t="shared" si="0"/>
        <v>0</v>
      </c>
      <c r="C11" s="529">
        <v>0</v>
      </c>
      <c r="D11" s="529">
        <v>0</v>
      </c>
      <c r="E11" s="529">
        <v>0</v>
      </c>
      <c r="F11" s="529">
        <v>0</v>
      </c>
      <c r="G11" s="529">
        <v>0</v>
      </c>
      <c r="H11" s="529">
        <v>0</v>
      </c>
      <c r="I11" s="529">
        <v>0</v>
      </c>
      <c r="J11" s="529">
        <v>0</v>
      </c>
      <c r="K11" s="529">
        <v>0</v>
      </c>
      <c r="L11" s="529">
        <v>0</v>
      </c>
      <c r="M11" s="529">
        <v>0</v>
      </c>
      <c r="N11" s="529">
        <v>0</v>
      </c>
      <c r="O11" s="225">
        <v>4</v>
      </c>
    </row>
    <row r="12" spans="1:15" ht="16.5" thickTop="1" thickBot="1">
      <c r="A12" s="405">
        <v>5</v>
      </c>
      <c r="B12" s="526">
        <f t="shared" si="0"/>
        <v>0</v>
      </c>
      <c r="C12" s="527">
        <v>0</v>
      </c>
      <c r="D12" s="527">
        <v>0</v>
      </c>
      <c r="E12" s="527">
        <v>0</v>
      </c>
      <c r="F12" s="527">
        <v>0</v>
      </c>
      <c r="G12" s="527">
        <v>0</v>
      </c>
      <c r="H12" s="527">
        <v>0</v>
      </c>
      <c r="I12" s="527">
        <v>0</v>
      </c>
      <c r="J12" s="527">
        <v>0</v>
      </c>
      <c r="K12" s="527">
        <v>0</v>
      </c>
      <c r="L12" s="527">
        <v>0</v>
      </c>
      <c r="M12" s="527">
        <v>0</v>
      </c>
      <c r="N12" s="527">
        <v>0</v>
      </c>
      <c r="O12" s="227">
        <v>5</v>
      </c>
    </row>
    <row r="13" spans="1:15" ht="16.5" thickTop="1" thickBot="1">
      <c r="A13" s="406">
        <v>6</v>
      </c>
      <c r="B13" s="528">
        <f t="shared" si="0"/>
        <v>1</v>
      </c>
      <c r="C13" s="529">
        <v>0</v>
      </c>
      <c r="D13" s="529">
        <v>0</v>
      </c>
      <c r="E13" s="529">
        <v>0</v>
      </c>
      <c r="F13" s="529">
        <v>0</v>
      </c>
      <c r="G13" s="529">
        <v>0</v>
      </c>
      <c r="H13" s="529">
        <v>0</v>
      </c>
      <c r="I13" s="529">
        <v>0</v>
      </c>
      <c r="J13" s="529">
        <v>0</v>
      </c>
      <c r="K13" s="529">
        <v>0</v>
      </c>
      <c r="L13" s="529">
        <v>1</v>
      </c>
      <c r="M13" s="529">
        <v>0</v>
      </c>
      <c r="N13" s="529">
        <v>0</v>
      </c>
      <c r="O13" s="225">
        <v>6</v>
      </c>
    </row>
    <row r="14" spans="1:15" ht="16.5" thickTop="1" thickBot="1">
      <c r="A14" s="405" t="s">
        <v>464</v>
      </c>
      <c r="B14" s="526">
        <f t="shared" si="0"/>
        <v>6</v>
      </c>
      <c r="C14" s="527">
        <v>0</v>
      </c>
      <c r="D14" s="527">
        <v>2</v>
      </c>
      <c r="E14" s="527">
        <v>1</v>
      </c>
      <c r="F14" s="527">
        <v>1</v>
      </c>
      <c r="G14" s="527">
        <v>0</v>
      </c>
      <c r="H14" s="527">
        <v>0</v>
      </c>
      <c r="I14" s="527">
        <v>1</v>
      </c>
      <c r="J14" s="527">
        <v>0</v>
      </c>
      <c r="K14" s="527">
        <v>0</v>
      </c>
      <c r="L14" s="527">
        <v>0</v>
      </c>
      <c r="M14" s="527">
        <v>1</v>
      </c>
      <c r="N14" s="527">
        <v>0</v>
      </c>
      <c r="O14" s="227" t="s">
        <v>465</v>
      </c>
    </row>
    <row r="15" spans="1:15" ht="16.5" thickTop="1" thickBot="1">
      <c r="A15" s="406" t="s">
        <v>466</v>
      </c>
      <c r="B15" s="528">
        <f t="shared" si="0"/>
        <v>5</v>
      </c>
      <c r="C15" s="529">
        <v>0</v>
      </c>
      <c r="D15" s="529">
        <v>1</v>
      </c>
      <c r="E15" s="529">
        <v>0</v>
      </c>
      <c r="F15" s="529">
        <v>0</v>
      </c>
      <c r="G15" s="529">
        <v>0</v>
      </c>
      <c r="H15" s="529">
        <v>0</v>
      </c>
      <c r="I15" s="529">
        <v>1</v>
      </c>
      <c r="J15" s="529">
        <v>0</v>
      </c>
      <c r="K15" s="529"/>
      <c r="L15" s="529">
        <v>0</v>
      </c>
      <c r="M15" s="529">
        <v>1</v>
      </c>
      <c r="N15" s="529">
        <v>2</v>
      </c>
      <c r="O15" s="225" t="s">
        <v>467</v>
      </c>
    </row>
    <row r="16" spans="1:15" ht="16.5" thickTop="1" thickBot="1">
      <c r="A16" s="405" t="s">
        <v>468</v>
      </c>
      <c r="B16" s="526">
        <f t="shared" si="0"/>
        <v>3</v>
      </c>
      <c r="C16" s="527">
        <v>0</v>
      </c>
      <c r="D16" s="527">
        <v>0</v>
      </c>
      <c r="E16" s="527">
        <v>1</v>
      </c>
      <c r="F16" s="527">
        <v>0</v>
      </c>
      <c r="G16" s="527">
        <v>0</v>
      </c>
      <c r="H16" s="527">
        <v>0</v>
      </c>
      <c r="I16" s="527">
        <v>0</v>
      </c>
      <c r="J16" s="527">
        <v>0</v>
      </c>
      <c r="K16" s="527">
        <v>0</v>
      </c>
      <c r="L16" s="527">
        <v>1</v>
      </c>
      <c r="M16" s="527">
        <v>0</v>
      </c>
      <c r="N16" s="527">
        <v>1</v>
      </c>
      <c r="O16" s="227" t="s">
        <v>469</v>
      </c>
    </row>
    <row r="17" spans="1:15" ht="16.5" thickTop="1" thickBot="1">
      <c r="A17" s="406" t="s">
        <v>470</v>
      </c>
      <c r="B17" s="528">
        <f t="shared" si="0"/>
        <v>1</v>
      </c>
      <c r="C17" s="529">
        <v>0</v>
      </c>
      <c r="D17" s="529">
        <v>0</v>
      </c>
      <c r="E17" s="529">
        <v>0</v>
      </c>
      <c r="F17" s="529">
        <v>0</v>
      </c>
      <c r="G17" s="529">
        <v>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1</v>
      </c>
      <c r="O17" s="225" t="s">
        <v>471</v>
      </c>
    </row>
    <row r="18" spans="1:15" ht="14.25" thickTop="1" thickBot="1">
      <c r="A18" s="405" t="s">
        <v>107</v>
      </c>
      <c r="B18" s="526">
        <f t="shared" si="0"/>
        <v>0</v>
      </c>
      <c r="C18" s="527">
        <v>0</v>
      </c>
      <c r="D18" s="527">
        <v>0</v>
      </c>
      <c r="E18" s="527">
        <v>0</v>
      </c>
      <c r="F18" s="527">
        <v>0</v>
      </c>
      <c r="G18" s="527">
        <v>0</v>
      </c>
      <c r="H18" s="527">
        <v>0</v>
      </c>
      <c r="I18" s="527">
        <v>0</v>
      </c>
      <c r="J18" s="527">
        <v>0</v>
      </c>
      <c r="K18" s="527">
        <v>0</v>
      </c>
      <c r="L18" s="527">
        <v>0</v>
      </c>
      <c r="M18" s="527">
        <v>0</v>
      </c>
      <c r="N18" s="527">
        <v>0</v>
      </c>
      <c r="O18" s="124" t="s">
        <v>108</v>
      </c>
    </row>
    <row r="19" spans="1:15" ht="18" customHeight="1" thickTop="1" thickBot="1">
      <c r="A19" s="407" t="s">
        <v>472</v>
      </c>
      <c r="B19" s="528"/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  <c r="O19" s="204" t="s">
        <v>473</v>
      </c>
    </row>
    <row r="20" spans="1:15" ht="16.5" thickTop="1" thickBot="1">
      <c r="A20" s="405">
        <v>1</v>
      </c>
      <c r="B20" s="526">
        <f t="shared" si="0"/>
        <v>8</v>
      </c>
      <c r="C20" s="527">
        <v>1</v>
      </c>
      <c r="D20" s="527">
        <v>0</v>
      </c>
      <c r="E20" s="527">
        <v>1</v>
      </c>
      <c r="F20" s="527">
        <v>0</v>
      </c>
      <c r="G20" s="527">
        <v>0</v>
      </c>
      <c r="H20" s="527">
        <v>0</v>
      </c>
      <c r="I20" s="527">
        <v>2</v>
      </c>
      <c r="J20" s="527">
        <v>0</v>
      </c>
      <c r="K20" s="527">
        <v>0</v>
      </c>
      <c r="L20" s="527">
        <v>1</v>
      </c>
      <c r="M20" s="527">
        <v>1</v>
      </c>
      <c r="N20" s="527">
        <v>2</v>
      </c>
      <c r="O20" s="227">
        <v>1</v>
      </c>
    </row>
    <row r="21" spans="1:15" ht="16.5" thickTop="1" thickBot="1">
      <c r="A21" s="406">
        <v>2</v>
      </c>
      <c r="B21" s="528">
        <f t="shared" si="0"/>
        <v>15</v>
      </c>
      <c r="C21" s="529">
        <v>1</v>
      </c>
      <c r="D21" s="529">
        <v>1</v>
      </c>
      <c r="E21" s="529">
        <v>1</v>
      </c>
      <c r="F21" s="529">
        <v>0</v>
      </c>
      <c r="G21" s="529">
        <v>1</v>
      </c>
      <c r="H21" s="529">
        <v>0</v>
      </c>
      <c r="I21" s="529">
        <v>2</v>
      </c>
      <c r="J21" s="529">
        <v>3</v>
      </c>
      <c r="K21" s="529">
        <v>1</v>
      </c>
      <c r="L21" s="529">
        <v>0</v>
      </c>
      <c r="M21" s="529">
        <v>2</v>
      </c>
      <c r="N21" s="529">
        <v>3</v>
      </c>
      <c r="O21" s="225">
        <v>2</v>
      </c>
    </row>
    <row r="22" spans="1:15" ht="16.5" thickTop="1" thickBot="1">
      <c r="A22" s="405">
        <v>3</v>
      </c>
      <c r="B22" s="526">
        <f t="shared" si="0"/>
        <v>5</v>
      </c>
      <c r="C22" s="527">
        <v>1</v>
      </c>
      <c r="D22" s="527">
        <v>0</v>
      </c>
      <c r="E22" s="527">
        <v>1</v>
      </c>
      <c r="F22" s="527">
        <v>0</v>
      </c>
      <c r="G22" s="527">
        <v>0</v>
      </c>
      <c r="H22" s="527">
        <v>0</v>
      </c>
      <c r="I22" s="527">
        <v>1</v>
      </c>
      <c r="J22" s="527">
        <v>1</v>
      </c>
      <c r="K22" s="527">
        <v>1</v>
      </c>
      <c r="L22" s="527">
        <v>0</v>
      </c>
      <c r="M22" s="527">
        <v>0</v>
      </c>
      <c r="N22" s="527">
        <v>0</v>
      </c>
      <c r="O22" s="227">
        <v>3</v>
      </c>
    </row>
    <row r="23" spans="1:15" ht="16.5" thickTop="1" thickBot="1">
      <c r="A23" s="406">
        <v>4</v>
      </c>
      <c r="B23" s="528">
        <f t="shared" si="0"/>
        <v>2</v>
      </c>
      <c r="C23" s="529">
        <v>0</v>
      </c>
      <c r="D23" s="529">
        <v>0</v>
      </c>
      <c r="E23" s="529">
        <v>0</v>
      </c>
      <c r="F23" s="529">
        <v>0</v>
      </c>
      <c r="G23" s="529">
        <v>0</v>
      </c>
      <c r="H23" s="529">
        <v>0</v>
      </c>
      <c r="I23" s="529">
        <v>0</v>
      </c>
      <c r="J23" s="529">
        <v>0</v>
      </c>
      <c r="K23" s="529">
        <v>0</v>
      </c>
      <c r="L23" s="529">
        <v>1</v>
      </c>
      <c r="M23" s="529">
        <v>0</v>
      </c>
      <c r="N23" s="529">
        <v>1</v>
      </c>
      <c r="O23" s="225">
        <v>4</v>
      </c>
    </row>
    <row r="24" spans="1:15" ht="16.5" thickTop="1" thickBot="1">
      <c r="A24" s="405">
        <v>5</v>
      </c>
      <c r="B24" s="526">
        <f t="shared" si="0"/>
        <v>7</v>
      </c>
      <c r="C24" s="527">
        <v>1</v>
      </c>
      <c r="D24" s="527">
        <v>2</v>
      </c>
      <c r="E24" s="527">
        <v>0</v>
      </c>
      <c r="F24" s="527">
        <v>1</v>
      </c>
      <c r="G24" s="527">
        <v>0</v>
      </c>
      <c r="H24" s="527">
        <v>1</v>
      </c>
      <c r="I24" s="527">
        <v>0</v>
      </c>
      <c r="J24" s="527">
        <v>0</v>
      </c>
      <c r="K24" s="527">
        <v>0</v>
      </c>
      <c r="L24" s="527">
        <v>1</v>
      </c>
      <c r="M24" s="527">
        <v>1</v>
      </c>
      <c r="N24" s="527">
        <v>0</v>
      </c>
      <c r="O24" s="227">
        <v>5</v>
      </c>
    </row>
    <row r="25" spans="1:15" ht="16.5" thickTop="1" thickBot="1">
      <c r="A25" s="406">
        <v>6</v>
      </c>
      <c r="B25" s="528">
        <f t="shared" si="0"/>
        <v>4</v>
      </c>
      <c r="C25" s="529">
        <v>1</v>
      </c>
      <c r="D25" s="529">
        <v>0</v>
      </c>
      <c r="E25" s="529">
        <v>0</v>
      </c>
      <c r="F25" s="529">
        <v>0</v>
      </c>
      <c r="G25" s="529">
        <v>0</v>
      </c>
      <c r="H25" s="529">
        <v>0</v>
      </c>
      <c r="I25" s="529">
        <v>1</v>
      </c>
      <c r="J25" s="529">
        <v>0</v>
      </c>
      <c r="K25" s="529">
        <v>0</v>
      </c>
      <c r="L25" s="529">
        <v>1</v>
      </c>
      <c r="M25" s="529">
        <v>0</v>
      </c>
      <c r="N25" s="529">
        <v>1</v>
      </c>
      <c r="O25" s="225">
        <v>6</v>
      </c>
    </row>
    <row r="26" spans="1:15" ht="16.5" thickTop="1" thickBot="1">
      <c r="A26" s="405">
        <v>7</v>
      </c>
      <c r="B26" s="526">
        <f t="shared" si="0"/>
        <v>2</v>
      </c>
      <c r="C26" s="527">
        <v>0</v>
      </c>
      <c r="D26" s="527">
        <v>0</v>
      </c>
      <c r="E26" s="527">
        <v>1</v>
      </c>
      <c r="F26" s="527">
        <v>0</v>
      </c>
      <c r="G26" s="527">
        <v>0</v>
      </c>
      <c r="H26" s="527">
        <v>0</v>
      </c>
      <c r="I26" s="527">
        <v>0</v>
      </c>
      <c r="J26" s="527">
        <v>0</v>
      </c>
      <c r="K26" s="527">
        <v>0</v>
      </c>
      <c r="L26" s="527">
        <v>0</v>
      </c>
      <c r="M26" s="527">
        <v>1</v>
      </c>
      <c r="N26" s="527">
        <v>0</v>
      </c>
      <c r="O26" s="227">
        <v>7</v>
      </c>
    </row>
    <row r="27" spans="1:15" ht="16.5" thickTop="1" thickBot="1">
      <c r="A27" s="406">
        <v>8</v>
      </c>
      <c r="B27" s="528">
        <f t="shared" si="0"/>
        <v>4</v>
      </c>
      <c r="C27" s="529">
        <v>0</v>
      </c>
      <c r="D27" s="529">
        <v>0</v>
      </c>
      <c r="E27" s="529">
        <v>0</v>
      </c>
      <c r="F27" s="529">
        <v>1</v>
      </c>
      <c r="G27" s="529">
        <v>0</v>
      </c>
      <c r="H27" s="529">
        <v>0</v>
      </c>
      <c r="I27" s="529">
        <v>1</v>
      </c>
      <c r="J27" s="529">
        <v>0</v>
      </c>
      <c r="K27" s="529">
        <v>0</v>
      </c>
      <c r="L27" s="529">
        <v>2</v>
      </c>
      <c r="M27" s="529">
        <v>0</v>
      </c>
      <c r="N27" s="529">
        <v>0</v>
      </c>
      <c r="O27" s="225">
        <v>8</v>
      </c>
    </row>
    <row r="28" spans="1:15" ht="16.5" thickTop="1" thickBot="1">
      <c r="A28" s="405">
        <v>9</v>
      </c>
      <c r="B28" s="526">
        <f t="shared" si="0"/>
        <v>2</v>
      </c>
      <c r="C28" s="527">
        <v>0</v>
      </c>
      <c r="D28" s="527">
        <v>0</v>
      </c>
      <c r="E28" s="527">
        <v>0</v>
      </c>
      <c r="F28" s="527">
        <v>0</v>
      </c>
      <c r="G28" s="527">
        <v>0</v>
      </c>
      <c r="H28" s="527">
        <v>0</v>
      </c>
      <c r="I28" s="527">
        <v>1</v>
      </c>
      <c r="J28" s="527">
        <v>0</v>
      </c>
      <c r="K28" s="527">
        <v>0</v>
      </c>
      <c r="L28" s="527">
        <v>1</v>
      </c>
      <c r="M28" s="527">
        <v>0</v>
      </c>
      <c r="N28" s="527">
        <v>0</v>
      </c>
      <c r="O28" s="227">
        <v>9</v>
      </c>
    </row>
    <row r="29" spans="1:15" ht="16.5" thickTop="1" thickBot="1">
      <c r="A29" s="406">
        <v>10</v>
      </c>
      <c r="B29" s="528">
        <f t="shared" si="0"/>
        <v>4</v>
      </c>
      <c r="C29" s="529">
        <v>1</v>
      </c>
      <c r="D29" s="529">
        <v>0</v>
      </c>
      <c r="E29" s="529">
        <v>1</v>
      </c>
      <c r="F29" s="529">
        <v>0</v>
      </c>
      <c r="G29" s="529">
        <v>0</v>
      </c>
      <c r="H29" s="529">
        <v>0</v>
      </c>
      <c r="I29" s="529">
        <v>0</v>
      </c>
      <c r="J29" s="529">
        <v>0</v>
      </c>
      <c r="K29" s="529">
        <v>0</v>
      </c>
      <c r="L29" s="529">
        <v>1</v>
      </c>
      <c r="M29" s="529">
        <v>0</v>
      </c>
      <c r="N29" s="529">
        <v>1</v>
      </c>
      <c r="O29" s="225">
        <v>10</v>
      </c>
    </row>
    <row r="30" spans="1:15" ht="14.25" thickTop="1" thickBot="1">
      <c r="A30" s="405" t="s">
        <v>474</v>
      </c>
      <c r="B30" s="526">
        <f t="shared" si="0"/>
        <v>1</v>
      </c>
      <c r="C30" s="527">
        <v>1</v>
      </c>
      <c r="D30" s="527">
        <v>0</v>
      </c>
      <c r="E30" s="527">
        <v>0</v>
      </c>
      <c r="F30" s="527">
        <v>0</v>
      </c>
      <c r="G30" s="527">
        <v>0</v>
      </c>
      <c r="H30" s="527">
        <v>0</v>
      </c>
      <c r="I30" s="527">
        <v>0</v>
      </c>
      <c r="J30" s="527">
        <v>0</v>
      </c>
      <c r="K30" s="527">
        <v>0</v>
      </c>
      <c r="L30" s="527">
        <v>0</v>
      </c>
      <c r="M30" s="527">
        <v>0</v>
      </c>
      <c r="N30" s="527">
        <v>0</v>
      </c>
      <c r="O30" s="124" t="s">
        <v>475</v>
      </c>
    </row>
    <row r="31" spans="1:15" ht="13.5" thickTop="1">
      <c r="A31" s="408" t="s">
        <v>107</v>
      </c>
      <c r="B31" s="561">
        <f t="shared" si="0"/>
        <v>0</v>
      </c>
      <c r="C31" s="533">
        <v>0</v>
      </c>
      <c r="D31" s="533">
        <v>0</v>
      </c>
      <c r="E31" s="533">
        <v>0</v>
      </c>
      <c r="F31" s="533">
        <v>0</v>
      </c>
      <c r="G31" s="533">
        <v>0</v>
      </c>
      <c r="H31" s="533">
        <v>0</v>
      </c>
      <c r="I31" s="533">
        <v>0</v>
      </c>
      <c r="J31" s="533">
        <v>0</v>
      </c>
      <c r="K31" s="533">
        <v>0</v>
      </c>
      <c r="L31" s="533">
        <v>0</v>
      </c>
      <c r="M31" s="533">
        <v>0</v>
      </c>
      <c r="N31" s="533">
        <v>0</v>
      </c>
      <c r="O31" s="125" t="s">
        <v>108</v>
      </c>
    </row>
    <row r="32" spans="1:15" ht="30" customHeight="1">
      <c r="A32" s="130" t="s">
        <v>66</v>
      </c>
      <c r="B32" s="479">
        <f>SUM(B7:B31)</f>
        <v>108</v>
      </c>
      <c r="C32" s="479">
        <f t="shared" ref="C32:M32" si="1">SUM(C7:C31)</f>
        <v>9</v>
      </c>
      <c r="D32" s="479">
        <f t="shared" si="1"/>
        <v>9</v>
      </c>
      <c r="E32" s="479">
        <f t="shared" si="1"/>
        <v>11</v>
      </c>
      <c r="F32" s="479">
        <f t="shared" si="1"/>
        <v>9</v>
      </c>
      <c r="G32" s="479">
        <f t="shared" si="1"/>
        <v>6</v>
      </c>
      <c r="H32" s="479">
        <f t="shared" si="1"/>
        <v>2</v>
      </c>
      <c r="I32" s="479">
        <f t="shared" si="1"/>
        <v>10</v>
      </c>
      <c r="J32" s="479">
        <f t="shared" si="1"/>
        <v>9</v>
      </c>
      <c r="K32" s="479">
        <f t="shared" si="1"/>
        <v>3</v>
      </c>
      <c r="L32" s="479">
        <f t="shared" si="1"/>
        <v>14</v>
      </c>
      <c r="M32" s="479">
        <f t="shared" si="1"/>
        <v>10</v>
      </c>
      <c r="N32" s="479">
        <f>SUM(N7:N31)</f>
        <v>16</v>
      </c>
      <c r="O32" s="130" t="s">
        <v>67</v>
      </c>
    </row>
    <row r="33" s="40" customFormat="1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O33"/>
  <sheetViews>
    <sheetView view="pageBreakPreview" topLeftCell="A22" zoomScaleNormal="100" zoomScaleSheetLayoutView="100" workbookViewId="0">
      <selection activeCell="P6" sqref="P6"/>
    </sheetView>
  </sheetViews>
  <sheetFormatPr defaultRowHeight="12.75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>
      <c r="A1" s="1146" t="s">
        <v>476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>
      <c r="A2" s="1147" t="s">
        <v>477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>
      <c r="A4" s="1147" t="s">
        <v>529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</row>
    <row r="5" spans="1:15" ht="16.5">
      <c r="A5" s="664" t="s">
        <v>1031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722"/>
      <c r="N5" s="723"/>
      <c r="O5" s="674" t="s">
        <v>1030</v>
      </c>
    </row>
    <row r="6" spans="1:15" ht="43.5" customHeight="1">
      <c r="A6" s="51" t="s">
        <v>460</v>
      </c>
      <c r="B6" s="242" t="s">
        <v>627</v>
      </c>
      <c r="C6" s="222" t="s">
        <v>608</v>
      </c>
      <c r="D6" s="222" t="s">
        <v>609</v>
      </c>
      <c r="E6" s="222" t="s">
        <v>610</v>
      </c>
      <c r="F6" s="222" t="s">
        <v>611</v>
      </c>
      <c r="G6" s="222" t="s">
        <v>612</v>
      </c>
      <c r="H6" s="222" t="s">
        <v>613</v>
      </c>
      <c r="I6" s="222" t="s">
        <v>614</v>
      </c>
      <c r="J6" s="222" t="s">
        <v>615</v>
      </c>
      <c r="K6" s="222" t="s">
        <v>616</v>
      </c>
      <c r="L6" s="222" t="s">
        <v>617</v>
      </c>
      <c r="M6" s="222" t="s">
        <v>618</v>
      </c>
      <c r="N6" s="222" t="s">
        <v>619</v>
      </c>
      <c r="O6" s="206" t="s">
        <v>461</v>
      </c>
    </row>
    <row r="7" spans="1:15" ht="18" customHeight="1" thickBot="1">
      <c r="A7" s="404" t="s">
        <v>462</v>
      </c>
      <c r="B7" s="524">
        <f>SUM(C7:N7)</f>
        <v>21</v>
      </c>
      <c r="C7" s="525">
        <f>SUM('ID5-2'!C7+'ID-5-1'!C7)</f>
        <v>2</v>
      </c>
      <c r="D7" s="525">
        <f>SUM('ID5-2'!D7+'ID-5-1'!D7)</f>
        <v>2</v>
      </c>
      <c r="E7" s="525">
        <f>SUM('ID5-2'!E7+'ID-5-1'!E7)</f>
        <v>2</v>
      </c>
      <c r="F7" s="525">
        <f>SUM('ID5-2'!F7+'ID-5-1'!F7)</f>
        <v>4</v>
      </c>
      <c r="G7" s="525">
        <f>SUM('ID5-2'!G7+'ID-5-1'!G7)</f>
        <v>2</v>
      </c>
      <c r="H7" s="525">
        <f>SUM('ID5-2'!H7+'ID-5-1'!H7)</f>
        <v>0</v>
      </c>
      <c r="I7" s="525">
        <f>SUM('ID5-2'!I7+'ID-5-1'!I7)</f>
        <v>0</v>
      </c>
      <c r="J7" s="525">
        <f>SUM('ID5-2'!J7+'ID-5-1'!J7)</f>
        <v>1</v>
      </c>
      <c r="K7" s="525">
        <f>SUM('ID5-2'!K7+'ID-5-1'!K7)</f>
        <v>1</v>
      </c>
      <c r="L7" s="525">
        <f>SUM('ID5-2'!L7+'ID-5-1'!L7)</f>
        <v>3</v>
      </c>
      <c r="M7" s="525">
        <f>SUM('ID5-2'!M7+'ID-5-1'!M7)</f>
        <v>2</v>
      </c>
      <c r="N7" s="525">
        <f>SUM('ID5-2'!N7+'ID-5-1'!N7)</f>
        <v>2</v>
      </c>
      <c r="O7" s="205" t="s">
        <v>463</v>
      </c>
    </row>
    <row r="8" spans="1:15" ht="16.5" thickTop="1" thickBot="1">
      <c r="A8" s="405">
        <v>1</v>
      </c>
      <c r="B8" s="526">
        <f>SUM(C8:N8)</f>
        <v>27</v>
      </c>
      <c r="C8" s="527">
        <f>SUM('ID5-2'!C8+'ID-5-1'!C8)</f>
        <v>2</v>
      </c>
      <c r="D8" s="527">
        <f>SUM('ID5-2'!D8+'ID-5-1'!D8)</f>
        <v>0</v>
      </c>
      <c r="E8" s="527">
        <f>SUM('ID5-2'!E8+'ID-5-1'!E8)</f>
        <v>4</v>
      </c>
      <c r="F8" s="527">
        <f>SUM('ID5-2'!F8+'ID-5-1'!F8)</f>
        <v>3</v>
      </c>
      <c r="G8" s="527">
        <f>SUM('ID5-2'!G8+'ID-5-1'!G8)</f>
        <v>3</v>
      </c>
      <c r="H8" s="527">
        <f>SUM('ID5-2'!H8+'ID-5-1'!H8)</f>
        <v>3</v>
      </c>
      <c r="I8" s="527">
        <f>SUM('ID5-2'!I8+'ID-5-1'!I8)</f>
        <v>2</v>
      </c>
      <c r="J8" s="527">
        <f>SUM('ID5-2'!J8+'ID-5-1'!J8)</f>
        <v>2</v>
      </c>
      <c r="K8" s="527">
        <f>SUM('ID5-2'!K8+'ID-5-1'!K8)</f>
        <v>0</v>
      </c>
      <c r="L8" s="527">
        <f>SUM('ID5-2'!L8+'ID-5-1'!L8)</f>
        <v>2</v>
      </c>
      <c r="M8" s="527">
        <f>SUM('ID5-2'!M8+'ID-5-1'!M8)</f>
        <v>3</v>
      </c>
      <c r="N8" s="527">
        <f>SUM('ID5-2'!N8+'ID-5-1'!N8)</f>
        <v>3</v>
      </c>
      <c r="O8" s="227">
        <v>1</v>
      </c>
    </row>
    <row r="9" spans="1:15" ht="16.5" thickTop="1" thickBot="1">
      <c r="A9" s="406">
        <v>2</v>
      </c>
      <c r="B9" s="528">
        <f>SUM(C9:N9)</f>
        <v>6</v>
      </c>
      <c r="C9" s="529">
        <f>SUM('ID5-2'!C9+'ID-5-1'!C9)</f>
        <v>0</v>
      </c>
      <c r="D9" s="529">
        <f>SUM('ID5-2'!D9+'ID-5-1'!D9)</f>
        <v>2</v>
      </c>
      <c r="E9" s="529">
        <f>SUM('ID5-2'!E9+'ID-5-1'!E9)</f>
        <v>0</v>
      </c>
      <c r="F9" s="529">
        <f>SUM('ID5-2'!F9+'ID-5-1'!F9)</f>
        <v>0</v>
      </c>
      <c r="G9" s="529">
        <f>SUM('ID5-2'!G9+'ID-5-1'!G9)</f>
        <v>0</v>
      </c>
      <c r="H9" s="529">
        <f>SUM('ID5-2'!H9+'ID-5-1'!H9)</f>
        <v>0</v>
      </c>
      <c r="I9" s="529">
        <f>SUM('ID5-2'!I9+'ID-5-1'!I9)</f>
        <v>1</v>
      </c>
      <c r="J9" s="529">
        <f>SUM('ID5-2'!J9+'ID-5-1'!J9)</f>
        <v>2</v>
      </c>
      <c r="K9" s="529">
        <f>SUM('ID5-2'!K9+'ID-5-1'!K9)</f>
        <v>0</v>
      </c>
      <c r="L9" s="529">
        <f>SUM('ID5-2'!L9+'ID-5-1'!L9)</f>
        <v>0</v>
      </c>
      <c r="M9" s="529">
        <f>SUM('ID5-2'!M9+'ID-5-1'!M9)</f>
        <v>0</v>
      </c>
      <c r="N9" s="529">
        <f>SUM('ID5-2'!N9+'ID-5-1'!N9)</f>
        <v>1</v>
      </c>
      <c r="O9" s="225">
        <v>2</v>
      </c>
    </row>
    <row r="10" spans="1:15" ht="16.5" thickTop="1" thickBot="1">
      <c r="A10" s="405">
        <v>3</v>
      </c>
      <c r="B10" s="526">
        <f t="shared" ref="B10:B31" si="0">SUM(C10:N10)</f>
        <v>5</v>
      </c>
      <c r="C10" s="527">
        <f>SUM('ID5-2'!C10+'ID-5-1'!C10)</f>
        <v>1</v>
      </c>
      <c r="D10" s="527">
        <f>SUM('ID5-2'!D10+'ID-5-1'!D10)</f>
        <v>0</v>
      </c>
      <c r="E10" s="527">
        <f>SUM('ID5-2'!E10+'ID-5-1'!E10)</f>
        <v>0</v>
      </c>
      <c r="F10" s="527">
        <f>SUM('ID5-2'!F10+'ID-5-1'!F10)</f>
        <v>0</v>
      </c>
      <c r="G10" s="527">
        <f>SUM('ID5-2'!G10+'ID-5-1'!G10)</f>
        <v>3</v>
      </c>
      <c r="H10" s="527">
        <f>SUM('ID5-2'!H10+'ID-5-1'!H10)</f>
        <v>0</v>
      </c>
      <c r="I10" s="527">
        <f>SUM('ID5-2'!I10+'ID-5-1'!I10)</f>
        <v>0</v>
      </c>
      <c r="J10" s="527">
        <f>SUM('ID5-2'!J10+'ID-5-1'!J10)</f>
        <v>0</v>
      </c>
      <c r="K10" s="527">
        <f>SUM('ID5-2'!K10+'ID-5-1'!K10)</f>
        <v>0</v>
      </c>
      <c r="L10" s="527">
        <f>SUM('ID5-2'!L10+'ID-5-1'!L10)</f>
        <v>0</v>
      </c>
      <c r="M10" s="527">
        <f>SUM('ID5-2'!M10+'ID-5-1'!M10)</f>
        <v>1</v>
      </c>
      <c r="N10" s="527">
        <f>SUM('ID5-2'!N10+'ID-5-1'!N10)</f>
        <v>0</v>
      </c>
      <c r="O10" s="227">
        <v>3</v>
      </c>
    </row>
    <row r="11" spans="1:15" ht="16.5" thickTop="1" thickBot="1">
      <c r="A11" s="406">
        <v>4</v>
      </c>
      <c r="B11" s="528">
        <f t="shared" si="0"/>
        <v>3</v>
      </c>
      <c r="C11" s="529">
        <f>SUM('ID5-2'!C11+'ID-5-1'!C11)</f>
        <v>0</v>
      </c>
      <c r="D11" s="529">
        <f>SUM('ID5-2'!D11+'ID-5-1'!D11)</f>
        <v>0</v>
      </c>
      <c r="E11" s="529">
        <f>SUM('ID5-2'!E11+'ID-5-1'!E11)</f>
        <v>0</v>
      </c>
      <c r="F11" s="529">
        <f>SUM('ID5-2'!F11+'ID-5-1'!F11)</f>
        <v>1</v>
      </c>
      <c r="G11" s="529">
        <f>SUM('ID5-2'!G11+'ID-5-1'!G11)</f>
        <v>0</v>
      </c>
      <c r="H11" s="529">
        <f>SUM('ID5-2'!H11+'ID-5-1'!H11)</f>
        <v>0</v>
      </c>
      <c r="I11" s="529">
        <f>SUM('ID5-2'!I11+'ID-5-1'!I11)</f>
        <v>0</v>
      </c>
      <c r="J11" s="529">
        <f>SUM('ID5-2'!J11+'ID-5-1'!J11)</f>
        <v>2</v>
      </c>
      <c r="K11" s="529">
        <f>SUM('ID5-2'!K11+'ID-5-1'!K11)</f>
        <v>0</v>
      </c>
      <c r="L11" s="529">
        <f>SUM('ID5-2'!L11+'ID-5-1'!L11)</f>
        <v>0</v>
      </c>
      <c r="M11" s="529">
        <f>SUM('ID5-2'!M11+'ID-5-1'!M11)</f>
        <v>0</v>
      </c>
      <c r="N11" s="529">
        <f>SUM('ID5-2'!N11+'ID-5-1'!N11)</f>
        <v>0</v>
      </c>
      <c r="O11" s="225">
        <v>4</v>
      </c>
    </row>
    <row r="12" spans="1:15" ht="16.5" thickTop="1" thickBot="1">
      <c r="A12" s="405">
        <v>5</v>
      </c>
      <c r="B12" s="526">
        <f t="shared" si="0"/>
        <v>1</v>
      </c>
      <c r="C12" s="527">
        <f>SUM('ID5-2'!C12+'ID-5-1'!C12)</f>
        <v>0</v>
      </c>
      <c r="D12" s="527">
        <f>SUM('ID5-2'!D12+'ID-5-1'!D12)</f>
        <v>0</v>
      </c>
      <c r="E12" s="527">
        <f>SUM('ID5-2'!E12+'ID-5-1'!E12)</f>
        <v>0</v>
      </c>
      <c r="F12" s="527">
        <f>SUM('ID5-2'!F12+'ID-5-1'!F12)</f>
        <v>0</v>
      </c>
      <c r="G12" s="527">
        <f>SUM('ID5-2'!G12+'ID-5-1'!G12)</f>
        <v>0</v>
      </c>
      <c r="H12" s="527">
        <f>SUM('ID5-2'!H12+'ID-5-1'!H12)</f>
        <v>1</v>
      </c>
      <c r="I12" s="527">
        <f>SUM('ID5-2'!I12+'ID-5-1'!I12)</f>
        <v>0</v>
      </c>
      <c r="J12" s="527">
        <f>SUM('ID5-2'!J12+'ID-5-1'!J12)</f>
        <v>0</v>
      </c>
      <c r="K12" s="527">
        <f>SUM('ID5-2'!K12+'ID-5-1'!K12)</f>
        <v>0</v>
      </c>
      <c r="L12" s="527">
        <f>SUM('ID5-2'!L12+'ID-5-1'!L12)</f>
        <v>0</v>
      </c>
      <c r="M12" s="527">
        <f>SUM('ID5-2'!M12+'ID-5-1'!M12)</f>
        <v>0</v>
      </c>
      <c r="N12" s="527">
        <f>SUM('ID5-2'!N12+'ID-5-1'!N12)</f>
        <v>0</v>
      </c>
      <c r="O12" s="227">
        <v>5</v>
      </c>
    </row>
    <row r="13" spans="1:15" ht="16.5" thickTop="1" thickBot="1">
      <c r="A13" s="406">
        <v>6</v>
      </c>
      <c r="B13" s="528">
        <f t="shared" si="0"/>
        <v>1</v>
      </c>
      <c r="C13" s="529">
        <f>SUM('ID5-2'!C13+'ID-5-1'!C13)</f>
        <v>0</v>
      </c>
      <c r="D13" s="529">
        <f>SUM('ID5-2'!D13+'ID-5-1'!D13)</f>
        <v>0</v>
      </c>
      <c r="E13" s="529">
        <f>SUM('ID5-2'!E13+'ID-5-1'!E13)</f>
        <v>0</v>
      </c>
      <c r="F13" s="529">
        <f>SUM('ID5-2'!F13+'ID-5-1'!F13)</f>
        <v>0</v>
      </c>
      <c r="G13" s="529">
        <f>SUM('ID5-2'!G13+'ID-5-1'!G13)</f>
        <v>0</v>
      </c>
      <c r="H13" s="529">
        <f>SUM('ID5-2'!H13+'ID-5-1'!H13)</f>
        <v>0</v>
      </c>
      <c r="I13" s="529">
        <f>SUM('ID5-2'!I13+'ID-5-1'!I13)</f>
        <v>0</v>
      </c>
      <c r="J13" s="529">
        <f>SUM('ID5-2'!J13+'ID-5-1'!J13)</f>
        <v>0</v>
      </c>
      <c r="K13" s="529">
        <f>SUM('ID5-2'!K13+'ID-5-1'!K13)</f>
        <v>0</v>
      </c>
      <c r="L13" s="529">
        <f>SUM('ID5-2'!L13+'ID-5-1'!L13)</f>
        <v>1</v>
      </c>
      <c r="M13" s="529">
        <f>SUM('ID5-2'!M13+'ID-5-1'!M13)</f>
        <v>0</v>
      </c>
      <c r="N13" s="529">
        <f>SUM('ID5-2'!N13+'ID-5-1'!N13)</f>
        <v>0</v>
      </c>
      <c r="O13" s="225">
        <v>6</v>
      </c>
    </row>
    <row r="14" spans="1:15" ht="16.5" thickTop="1" thickBot="1">
      <c r="A14" s="405" t="s">
        <v>464</v>
      </c>
      <c r="B14" s="526">
        <f t="shared" si="0"/>
        <v>10</v>
      </c>
      <c r="C14" s="527">
        <f>SUM('ID5-2'!C14+'ID-5-1'!C14)</f>
        <v>0</v>
      </c>
      <c r="D14" s="527">
        <f>SUM('ID5-2'!D14+'ID-5-1'!D14)</f>
        <v>2</v>
      </c>
      <c r="E14" s="527">
        <f>SUM('ID5-2'!E14+'ID-5-1'!E14)</f>
        <v>1</v>
      </c>
      <c r="F14" s="527">
        <f>SUM('ID5-2'!F14+'ID-5-1'!F14)</f>
        <v>2</v>
      </c>
      <c r="G14" s="527">
        <f>SUM('ID5-2'!G14+'ID-5-1'!G14)</f>
        <v>0</v>
      </c>
      <c r="H14" s="527">
        <f>SUM('ID5-2'!H14+'ID-5-1'!H14)</f>
        <v>0</v>
      </c>
      <c r="I14" s="527">
        <f>SUM('ID5-2'!I14+'ID-5-1'!I14)</f>
        <v>1</v>
      </c>
      <c r="J14" s="527">
        <f>SUM('ID5-2'!J14+'ID-5-1'!J14)</f>
        <v>2</v>
      </c>
      <c r="K14" s="527">
        <f>SUM('ID5-2'!K14+'ID-5-1'!K14)</f>
        <v>0</v>
      </c>
      <c r="L14" s="527">
        <f>SUM('ID5-2'!L14+'ID-5-1'!L14)</f>
        <v>1</v>
      </c>
      <c r="M14" s="527">
        <f>SUM('ID5-2'!M14+'ID-5-1'!M14)</f>
        <v>1</v>
      </c>
      <c r="N14" s="527">
        <f>SUM('ID5-2'!N14+'ID-5-1'!N14)</f>
        <v>0</v>
      </c>
      <c r="O14" s="227" t="s">
        <v>465</v>
      </c>
    </row>
    <row r="15" spans="1:15" ht="16.5" thickTop="1" thickBot="1">
      <c r="A15" s="406" t="s">
        <v>466</v>
      </c>
      <c r="B15" s="528">
        <f t="shared" si="0"/>
        <v>6</v>
      </c>
      <c r="C15" s="529">
        <f>SUM('ID5-2'!C15+'ID-5-1'!C15)</f>
        <v>0</v>
      </c>
      <c r="D15" s="529">
        <f>SUM('ID5-2'!D15+'ID-5-1'!D15)</f>
        <v>1</v>
      </c>
      <c r="E15" s="529">
        <f>SUM('ID5-2'!E15+'ID-5-1'!E15)</f>
        <v>0</v>
      </c>
      <c r="F15" s="529">
        <f>SUM('ID5-2'!F15+'ID-5-1'!F15)</f>
        <v>0</v>
      </c>
      <c r="G15" s="529">
        <f>SUM('ID5-2'!G15+'ID-5-1'!G15)</f>
        <v>0</v>
      </c>
      <c r="H15" s="529">
        <f>SUM('ID5-2'!H15+'ID-5-1'!H15)</f>
        <v>1</v>
      </c>
      <c r="I15" s="529">
        <f>SUM('ID5-2'!I15+'ID-5-1'!I15)</f>
        <v>1</v>
      </c>
      <c r="J15" s="529">
        <f>SUM('ID5-2'!J15+'ID-5-1'!J15)</f>
        <v>0</v>
      </c>
      <c r="K15" s="529">
        <f>SUM('ID5-2'!K15+'ID-5-1'!K15)</f>
        <v>0</v>
      </c>
      <c r="L15" s="529">
        <f>SUM('ID5-2'!L15+'ID-5-1'!L15)</f>
        <v>0</v>
      </c>
      <c r="M15" s="529">
        <f>SUM('ID5-2'!M15+'ID-5-1'!M15)</f>
        <v>1</v>
      </c>
      <c r="N15" s="529">
        <f>SUM('ID5-2'!N15+'ID-5-1'!N15)</f>
        <v>2</v>
      </c>
      <c r="O15" s="225" t="s">
        <v>467</v>
      </c>
    </row>
    <row r="16" spans="1:15" ht="16.5" thickTop="1" thickBot="1">
      <c r="A16" s="405" t="s">
        <v>468</v>
      </c>
      <c r="B16" s="526">
        <f t="shared" si="0"/>
        <v>4</v>
      </c>
      <c r="C16" s="527">
        <f>SUM('ID5-2'!C16+'ID-5-1'!C16)</f>
        <v>0</v>
      </c>
      <c r="D16" s="527">
        <f>SUM('ID5-2'!D16+'ID-5-1'!D16)</f>
        <v>0</v>
      </c>
      <c r="E16" s="527">
        <f>SUM('ID5-2'!E16+'ID-5-1'!E16)</f>
        <v>1</v>
      </c>
      <c r="F16" s="527">
        <f>SUM('ID5-2'!F16+'ID-5-1'!F16)</f>
        <v>0</v>
      </c>
      <c r="G16" s="527">
        <f>SUM('ID5-2'!G16+'ID-5-1'!G16)</f>
        <v>0</v>
      </c>
      <c r="H16" s="527">
        <f>SUM('ID5-2'!H16+'ID-5-1'!H16)</f>
        <v>0</v>
      </c>
      <c r="I16" s="527">
        <f>SUM('ID5-2'!I16+'ID-5-1'!I16)</f>
        <v>0</v>
      </c>
      <c r="J16" s="527">
        <f>SUM('ID5-2'!J16+'ID-5-1'!J16)</f>
        <v>0</v>
      </c>
      <c r="K16" s="527">
        <f>SUM('ID5-2'!K16+'ID-5-1'!K16)</f>
        <v>0</v>
      </c>
      <c r="L16" s="527">
        <f>SUM('ID5-2'!L16+'ID-5-1'!L16)</f>
        <v>2</v>
      </c>
      <c r="M16" s="527">
        <f>SUM('ID5-2'!M16+'ID-5-1'!M16)</f>
        <v>0</v>
      </c>
      <c r="N16" s="527">
        <f>SUM('ID5-2'!N16+'ID-5-1'!N16)</f>
        <v>1</v>
      </c>
      <c r="O16" s="227" t="s">
        <v>469</v>
      </c>
    </row>
    <row r="17" spans="1:15" ht="16.5" thickTop="1" thickBot="1">
      <c r="A17" s="406" t="s">
        <v>470</v>
      </c>
      <c r="B17" s="528">
        <f t="shared" si="0"/>
        <v>1</v>
      </c>
      <c r="C17" s="529">
        <f>SUM('ID5-2'!C17+'ID-5-1'!C17)</f>
        <v>0</v>
      </c>
      <c r="D17" s="529">
        <f>SUM('ID5-2'!D17+'ID-5-1'!D17)</f>
        <v>0</v>
      </c>
      <c r="E17" s="529">
        <f>SUM('ID5-2'!E17+'ID-5-1'!E17)</f>
        <v>0</v>
      </c>
      <c r="F17" s="529">
        <f>SUM('ID5-2'!F17+'ID-5-1'!F17)</f>
        <v>0</v>
      </c>
      <c r="G17" s="529">
        <f>SUM('ID5-2'!G17+'ID-5-1'!G17)</f>
        <v>0</v>
      </c>
      <c r="H17" s="529">
        <f>SUM('ID5-2'!H17+'ID-5-1'!H17)</f>
        <v>0</v>
      </c>
      <c r="I17" s="529">
        <f>SUM('ID5-2'!I17+'ID-5-1'!I17)</f>
        <v>0</v>
      </c>
      <c r="J17" s="529">
        <f>SUM('ID5-2'!J17+'ID-5-1'!J17)</f>
        <v>0</v>
      </c>
      <c r="K17" s="529">
        <f>SUM('ID5-2'!K17+'ID-5-1'!K17)</f>
        <v>0</v>
      </c>
      <c r="L17" s="529">
        <f>SUM('ID5-2'!L17+'ID-5-1'!L17)</f>
        <v>0</v>
      </c>
      <c r="M17" s="529">
        <f>SUM('ID5-2'!M17+'ID-5-1'!M17)</f>
        <v>0</v>
      </c>
      <c r="N17" s="529">
        <f>SUM('ID5-2'!N17+'ID-5-1'!N17)</f>
        <v>1</v>
      </c>
      <c r="O17" s="225" t="s">
        <v>471</v>
      </c>
    </row>
    <row r="18" spans="1:15" ht="14.25" thickTop="1" thickBot="1">
      <c r="A18" s="405" t="s">
        <v>107</v>
      </c>
      <c r="B18" s="526">
        <f t="shared" si="0"/>
        <v>0</v>
      </c>
      <c r="C18" s="527">
        <f>SUM('ID5-2'!C18+'ID-5-1'!C18)</f>
        <v>0</v>
      </c>
      <c r="D18" s="527">
        <f>SUM('ID5-2'!D18+'ID-5-1'!D18)</f>
        <v>0</v>
      </c>
      <c r="E18" s="527">
        <f>SUM('ID5-2'!E18+'ID-5-1'!E18)</f>
        <v>0</v>
      </c>
      <c r="F18" s="527">
        <f>SUM('ID5-2'!F18+'ID-5-1'!F18)</f>
        <v>0</v>
      </c>
      <c r="G18" s="527">
        <f>SUM('ID5-2'!G18+'ID-5-1'!G18)</f>
        <v>0</v>
      </c>
      <c r="H18" s="527">
        <f>SUM('ID5-2'!H18+'ID-5-1'!H18)</f>
        <v>0</v>
      </c>
      <c r="I18" s="527">
        <f>SUM('ID5-2'!I18+'ID-5-1'!I18)</f>
        <v>0</v>
      </c>
      <c r="J18" s="527">
        <f>SUM('ID5-2'!J18+'ID-5-1'!J18)</f>
        <v>0</v>
      </c>
      <c r="K18" s="527">
        <f>SUM('ID5-2'!K18+'ID-5-1'!K18)</f>
        <v>0</v>
      </c>
      <c r="L18" s="527">
        <f>SUM('ID5-2'!L18+'ID-5-1'!L18)</f>
        <v>0</v>
      </c>
      <c r="M18" s="527">
        <f>SUM('ID5-2'!M18+'ID-5-1'!M18)</f>
        <v>0</v>
      </c>
      <c r="N18" s="527">
        <f>SUM('ID5-2'!N18+'ID-5-1'!N18)</f>
        <v>0</v>
      </c>
      <c r="O18" s="124" t="s">
        <v>108</v>
      </c>
    </row>
    <row r="19" spans="1:15" ht="18" customHeight="1" thickTop="1" thickBot="1">
      <c r="A19" s="407" t="s">
        <v>472</v>
      </c>
      <c r="B19" s="528"/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  <c r="O19" s="204" t="s">
        <v>473</v>
      </c>
    </row>
    <row r="20" spans="1:15" ht="16.5" thickTop="1" thickBot="1">
      <c r="A20" s="405">
        <v>1</v>
      </c>
      <c r="B20" s="526">
        <f>SUM(C20:N20)</f>
        <v>14</v>
      </c>
      <c r="C20" s="527">
        <f>SUM('ID5-2'!C20+'ID-5-1'!C20)</f>
        <v>1</v>
      </c>
      <c r="D20" s="527">
        <f>SUM('ID5-2'!D20+'ID-5-1'!D20)</f>
        <v>0</v>
      </c>
      <c r="E20" s="527">
        <f>SUM('ID5-2'!E20+'ID-5-1'!E20)</f>
        <v>2</v>
      </c>
      <c r="F20" s="527">
        <f>SUM('ID5-2'!F20+'ID-5-1'!F20)</f>
        <v>1</v>
      </c>
      <c r="G20" s="527">
        <f>SUM('ID5-2'!G20+'ID-5-1'!G20)</f>
        <v>0</v>
      </c>
      <c r="H20" s="527">
        <f>SUM('ID5-2'!H20+'ID-5-1'!H20)</f>
        <v>0</v>
      </c>
      <c r="I20" s="527">
        <f>SUM('ID5-2'!I20+'ID-5-1'!I20)</f>
        <v>4</v>
      </c>
      <c r="J20" s="527">
        <f>SUM('ID5-2'!J20+'ID-5-1'!J20)</f>
        <v>1</v>
      </c>
      <c r="K20" s="527">
        <f>SUM('ID5-2'!K20+'ID-5-1'!K20)</f>
        <v>0</v>
      </c>
      <c r="L20" s="527">
        <f>SUM('ID5-2'!L20+'ID-5-1'!L20)</f>
        <v>1</v>
      </c>
      <c r="M20" s="527">
        <f>SUM('ID5-2'!M20+'ID-5-1'!M20)</f>
        <v>1</v>
      </c>
      <c r="N20" s="527">
        <f>SUM('ID5-2'!N20+'ID-5-1'!N20)</f>
        <v>3</v>
      </c>
      <c r="O20" s="227">
        <v>1</v>
      </c>
    </row>
    <row r="21" spans="1:15" ht="16.5" thickTop="1" thickBot="1">
      <c r="A21" s="406">
        <v>2</v>
      </c>
      <c r="B21" s="528">
        <f t="shared" si="0"/>
        <v>20</v>
      </c>
      <c r="C21" s="529">
        <f>SUM('ID5-2'!C21+'ID-5-1'!C21)</f>
        <v>1</v>
      </c>
      <c r="D21" s="529">
        <f>SUM('ID5-2'!D21+'ID-5-1'!D21)</f>
        <v>1</v>
      </c>
      <c r="E21" s="529">
        <f>SUM('ID5-2'!E21+'ID-5-1'!E21)</f>
        <v>2</v>
      </c>
      <c r="F21" s="529">
        <f>SUM('ID5-2'!F21+'ID-5-1'!F21)</f>
        <v>0</v>
      </c>
      <c r="G21" s="529">
        <f>SUM('ID5-2'!G21+'ID-5-1'!G21)</f>
        <v>2</v>
      </c>
      <c r="H21" s="529">
        <f>SUM('ID5-2'!H21+'ID-5-1'!H21)</f>
        <v>0</v>
      </c>
      <c r="I21" s="529">
        <f>SUM('ID5-2'!I21+'ID-5-1'!I21)</f>
        <v>3</v>
      </c>
      <c r="J21" s="529">
        <f>SUM('ID5-2'!J21+'ID-5-1'!J21)</f>
        <v>3</v>
      </c>
      <c r="K21" s="529">
        <f>SUM('ID5-2'!K21+'ID-5-1'!K21)</f>
        <v>1</v>
      </c>
      <c r="L21" s="529">
        <f>SUM('ID5-2'!L21+'ID-5-1'!L21)</f>
        <v>1</v>
      </c>
      <c r="M21" s="529">
        <f>SUM('ID5-2'!M21+'ID-5-1'!M21)</f>
        <v>2</v>
      </c>
      <c r="N21" s="529">
        <f>SUM('ID5-2'!N21+'ID-5-1'!N21)</f>
        <v>4</v>
      </c>
      <c r="O21" s="225">
        <v>2</v>
      </c>
    </row>
    <row r="22" spans="1:15" ht="16.5" thickTop="1" thickBot="1">
      <c r="A22" s="405">
        <v>3</v>
      </c>
      <c r="B22" s="526">
        <f t="shared" si="0"/>
        <v>8</v>
      </c>
      <c r="C22" s="527">
        <f>SUM('ID5-2'!C22+'ID-5-1'!C22)</f>
        <v>1</v>
      </c>
      <c r="D22" s="527">
        <f>SUM('ID5-2'!D22+'ID-5-1'!D22)</f>
        <v>0</v>
      </c>
      <c r="E22" s="527">
        <f>SUM('ID5-2'!E22+'ID-5-1'!E22)</f>
        <v>2</v>
      </c>
      <c r="F22" s="527">
        <f>SUM('ID5-2'!F22+'ID-5-1'!F22)</f>
        <v>0</v>
      </c>
      <c r="G22" s="527">
        <f>SUM('ID5-2'!G22+'ID-5-1'!G22)</f>
        <v>2</v>
      </c>
      <c r="H22" s="527">
        <f>SUM('ID5-2'!H22+'ID-5-1'!H22)</f>
        <v>0</v>
      </c>
      <c r="I22" s="527">
        <f>SUM('ID5-2'!I22+'ID-5-1'!I22)</f>
        <v>1</v>
      </c>
      <c r="J22" s="527">
        <f>SUM('ID5-2'!J22+'ID-5-1'!J22)</f>
        <v>1</v>
      </c>
      <c r="K22" s="527">
        <f>SUM('ID5-2'!K22+'ID-5-1'!K22)</f>
        <v>1</v>
      </c>
      <c r="L22" s="527">
        <f>SUM('ID5-2'!L22+'ID-5-1'!L22)</f>
        <v>0</v>
      </c>
      <c r="M22" s="527">
        <f>SUM('ID5-2'!M22+'ID-5-1'!M22)</f>
        <v>0</v>
      </c>
      <c r="N22" s="527">
        <f>SUM('ID5-2'!N22+'ID-5-1'!N22)</f>
        <v>0</v>
      </c>
      <c r="O22" s="227">
        <v>3</v>
      </c>
    </row>
    <row r="23" spans="1:15" ht="16.5" thickTop="1" thickBot="1">
      <c r="A23" s="406">
        <v>4</v>
      </c>
      <c r="B23" s="528">
        <f t="shared" si="0"/>
        <v>3</v>
      </c>
      <c r="C23" s="529">
        <f>SUM('ID5-2'!C23+'ID-5-1'!C23)</f>
        <v>1</v>
      </c>
      <c r="D23" s="529">
        <f>SUM('ID5-2'!D23+'ID-5-1'!D23)</f>
        <v>0</v>
      </c>
      <c r="E23" s="529">
        <f>SUM('ID5-2'!E23+'ID-5-1'!E23)</f>
        <v>0</v>
      </c>
      <c r="F23" s="529">
        <f>SUM('ID5-2'!F23+'ID-5-1'!F23)</f>
        <v>0</v>
      </c>
      <c r="G23" s="529">
        <f>SUM('ID5-2'!G23+'ID-5-1'!G23)</f>
        <v>0</v>
      </c>
      <c r="H23" s="529">
        <f>SUM('ID5-2'!H23+'ID-5-1'!H23)</f>
        <v>0</v>
      </c>
      <c r="I23" s="529">
        <f>SUM('ID5-2'!I23+'ID-5-1'!I23)</f>
        <v>0</v>
      </c>
      <c r="J23" s="529">
        <f>SUM('ID5-2'!J23+'ID-5-1'!J23)</f>
        <v>0</v>
      </c>
      <c r="K23" s="529">
        <f>SUM('ID5-2'!K23+'ID-5-1'!K23)</f>
        <v>0</v>
      </c>
      <c r="L23" s="529">
        <f>SUM('ID5-2'!L23+'ID-5-1'!L23)</f>
        <v>1</v>
      </c>
      <c r="M23" s="529">
        <f>SUM('ID5-2'!M23+'ID-5-1'!M23)</f>
        <v>0</v>
      </c>
      <c r="N23" s="529">
        <f>SUM('ID5-2'!N23+'ID-5-1'!N23)</f>
        <v>1</v>
      </c>
      <c r="O23" s="225">
        <v>4</v>
      </c>
    </row>
    <row r="24" spans="1:15" ht="16.5" thickTop="1" thickBot="1">
      <c r="A24" s="405">
        <v>5</v>
      </c>
      <c r="B24" s="526">
        <f t="shared" si="0"/>
        <v>11</v>
      </c>
      <c r="C24" s="527">
        <f>SUM('ID5-2'!C24+'ID-5-1'!C24)</f>
        <v>1</v>
      </c>
      <c r="D24" s="527">
        <f>SUM('ID5-2'!D24+'ID-5-1'!D24)</f>
        <v>2</v>
      </c>
      <c r="E24" s="527">
        <f>SUM('ID5-2'!E24+'ID-5-1'!E24)</f>
        <v>1</v>
      </c>
      <c r="F24" s="527">
        <f>SUM('ID5-2'!F24+'ID-5-1'!F24)</f>
        <v>1</v>
      </c>
      <c r="G24" s="527">
        <f>SUM('ID5-2'!G24+'ID-5-1'!G24)</f>
        <v>0</v>
      </c>
      <c r="H24" s="527">
        <f>SUM('ID5-2'!H24+'ID-5-1'!H24)</f>
        <v>1</v>
      </c>
      <c r="I24" s="527">
        <f>SUM('ID5-2'!I24+'ID-5-1'!I24)</f>
        <v>1</v>
      </c>
      <c r="J24" s="527">
        <f>SUM('ID5-2'!J24+'ID-5-1'!J24)</f>
        <v>0</v>
      </c>
      <c r="K24" s="527">
        <f>SUM('ID5-2'!K24+'ID-5-1'!K24)</f>
        <v>1</v>
      </c>
      <c r="L24" s="527">
        <f>SUM('ID5-2'!L24+'ID-5-1'!L24)</f>
        <v>1</v>
      </c>
      <c r="M24" s="527">
        <f>SUM('ID5-2'!M24+'ID-5-1'!M24)</f>
        <v>1</v>
      </c>
      <c r="N24" s="527">
        <f>SUM('ID5-2'!N24+'ID-5-1'!N24)</f>
        <v>1</v>
      </c>
      <c r="O24" s="227">
        <v>5</v>
      </c>
    </row>
    <row r="25" spans="1:15" ht="16.5" thickTop="1" thickBot="1">
      <c r="A25" s="406">
        <v>6</v>
      </c>
      <c r="B25" s="528">
        <f t="shared" si="0"/>
        <v>6</v>
      </c>
      <c r="C25" s="529">
        <f>SUM('ID5-2'!C25+'ID-5-1'!C25)</f>
        <v>2</v>
      </c>
      <c r="D25" s="529">
        <f>SUM('ID5-2'!D25+'ID-5-1'!D25)</f>
        <v>1</v>
      </c>
      <c r="E25" s="529">
        <f>SUM('ID5-2'!E25+'ID-5-1'!E25)</f>
        <v>0</v>
      </c>
      <c r="F25" s="529">
        <f>SUM('ID5-2'!F25+'ID-5-1'!F25)</f>
        <v>0</v>
      </c>
      <c r="G25" s="529">
        <f>SUM('ID5-2'!G25+'ID-5-1'!G25)</f>
        <v>0</v>
      </c>
      <c r="H25" s="529">
        <f>SUM('ID5-2'!H25+'ID-5-1'!H25)</f>
        <v>0</v>
      </c>
      <c r="I25" s="529">
        <f>SUM('ID5-2'!I25+'ID-5-1'!I25)</f>
        <v>1</v>
      </c>
      <c r="J25" s="529">
        <f>SUM('ID5-2'!J25+'ID-5-1'!J25)</f>
        <v>0</v>
      </c>
      <c r="K25" s="529">
        <f>SUM('ID5-2'!K25+'ID-5-1'!K25)</f>
        <v>0</v>
      </c>
      <c r="L25" s="529">
        <f>SUM('ID5-2'!L25+'ID-5-1'!L25)</f>
        <v>1</v>
      </c>
      <c r="M25" s="529">
        <f>SUM('ID5-2'!M25+'ID-5-1'!M25)</f>
        <v>0</v>
      </c>
      <c r="N25" s="529">
        <f>SUM('ID5-2'!N25+'ID-5-1'!N25)</f>
        <v>1</v>
      </c>
      <c r="O25" s="225">
        <v>6</v>
      </c>
    </row>
    <row r="26" spans="1:15" ht="16.5" thickTop="1" thickBot="1">
      <c r="A26" s="405">
        <v>7</v>
      </c>
      <c r="B26" s="526">
        <f t="shared" si="0"/>
        <v>2</v>
      </c>
      <c r="C26" s="527">
        <f>SUM('ID5-2'!C26+'ID-5-1'!C26)</f>
        <v>0</v>
      </c>
      <c r="D26" s="527">
        <f>SUM('ID5-2'!D26+'ID-5-1'!D26)</f>
        <v>0</v>
      </c>
      <c r="E26" s="527">
        <f>SUM('ID5-2'!E26+'ID-5-1'!E26)</f>
        <v>1</v>
      </c>
      <c r="F26" s="527">
        <f>SUM('ID5-2'!F26+'ID-5-1'!F26)</f>
        <v>0</v>
      </c>
      <c r="G26" s="527">
        <f>SUM('ID5-2'!G26+'ID-5-1'!G26)</f>
        <v>0</v>
      </c>
      <c r="H26" s="527">
        <f>SUM('ID5-2'!H26+'ID-5-1'!H26)</f>
        <v>0</v>
      </c>
      <c r="I26" s="527">
        <f>SUM('ID5-2'!I26+'ID-5-1'!I26)</f>
        <v>0</v>
      </c>
      <c r="J26" s="527">
        <f>SUM('ID5-2'!J26+'ID-5-1'!J26)</f>
        <v>0</v>
      </c>
      <c r="K26" s="527">
        <f>SUM('ID5-2'!K26+'ID-5-1'!K26)</f>
        <v>0</v>
      </c>
      <c r="L26" s="527">
        <f>SUM('ID5-2'!L26+'ID-5-1'!L26)</f>
        <v>0</v>
      </c>
      <c r="M26" s="527">
        <f>SUM('ID5-2'!M26+'ID-5-1'!M26)</f>
        <v>1</v>
      </c>
      <c r="N26" s="527">
        <f>SUM('ID5-2'!N26+'ID-5-1'!N26)</f>
        <v>0</v>
      </c>
      <c r="O26" s="227">
        <v>7</v>
      </c>
    </row>
    <row r="27" spans="1:15" ht="16.5" thickTop="1" thickBot="1">
      <c r="A27" s="406">
        <v>8</v>
      </c>
      <c r="B27" s="528">
        <f t="shared" si="0"/>
        <v>4</v>
      </c>
      <c r="C27" s="529">
        <f>SUM('ID5-2'!C27+'ID-5-1'!C27)</f>
        <v>0</v>
      </c>
      <c r="D27" s="529">
        <f>SUM('ID5-2'!D27+'ID-5-1'!D27)</f>
        <v>0</v>
      </c>
      <c r="E27" s="529">
        <f>SUM('ID5-2'!E27+'ID-5-1'!E27)</f>
        <v>0</v>
      </c>
      <c r="F27" s="529">
        <f>SUM('ID5-2'!F27+'ID-5-1'!F27)</f>
        <v>1</v>
      </c>
      <c r="G27" s="529">
        <f>SUM('ID5-2'!G27+'ID-5-1'!G27)</f>
        <v>0</v>
      </c>
      <c r="H27" s="529">
        <f>SUM('ID5-2'!H27+'ID-5-1'!H27)</f>
        <v>0</v>
      </c>
      <c r="I27" s="529">
        <f>SUM('ID5-2'!I27+'ID-5-1'!I27)</f>
        <v>1</v>
      </c>
      <c r="J27" s="529">
        <f>SUM('ID5-2'!J27+'ID-5-1'!J27)</f>
        <v>0</v>
      </c>
      <c r="K27" s="529">
        <f>SUM('ID5-2'!K27+'ID-5-1'!K27)</f>
        <v>0</v>
      </c>
      <c r="L27" s="529">
        <f>SUM('ID5-2'!L27+'ID-5-1'!L27)</f>
        <v>2</v>
      </c>
      <c r="M27" s="529">
        <f>SUM('ID5-2'!M27+'ID-5-1'!M27)</f>
        <v>0</v>
      </c>
      <c r="N27" s="529">
        <f>SUM('ID5-2'!N27+'ID-5-1'!N27)</f>
        <v>0</v>
      </c>
      <c r="O27" s="225">
        <v>8</v>
      </c>
    </row>
    <row r="28" spans="1:15" ht="16.5" thickTop="1" thickBot="1">
      <c r="A28" s="405">
        <v>9</v>
      </c>
      <c r="B28" s="526">
        <f t="shared" si="0"/>
        <v>2</v>
      </c>
      <c r="C28" s="527">
        <f>SUM('ID5-2'!C28+'ID-5-1'!C28)</f>
        <v>0</v>
      </c>
      <c r="D28" s="527">
        <f>SUM('ID5-2'!D28+'ID-5-1'!D28)</f>
        <v>0</v>
      </c>
      <c r="E28" s="527">
        <f>SUM('ID5-2'!E28+'ID-5-1'!E28)</f>
        <v>0</v>
      </c>
      <c r="F28" s="527">
        <f>SUM('ID5-2'!F28+'ID-5-1'!F28)</f>
        <v>0</v>
      </c>
      <c r="G28" s="527">
        <f>SUM('ID5-2'!G28+'ID-5-1'!G28)</f>
        <v>0</v>
      </c>
      <c r="H28" s="527">
        <f>SUM('ID5-2'!H28+'ID-5-1'!H28)</f>
        <v>0</v>
      </c>
      <c r="I28" s="527">
        <f>SUM('ID5-2'!I28+'ID-5-1'!I28)</f>
        <v>1</v>
      </c>
      <c r="J28" s="527">
        <f>SUM('ID5-2'!J28+'ID-5-1'!J28)</f>
        <v>0</v>
      </c>
      <c r="K28" s="527">
        <f>SUM('ID5-2'!K28+'ID-5-1'!K28)</f>
        <v>0</v>
      </c>
      <c r="L28" s="527">
        <f>SUM('ID5-2'!L28+'ID-5-1'!L28)</f>
        <v>1</v>
      </c>
      <c r="M28" s="527">
        <f>SUM('ID5-2'!M28+'ID-5-1'!M28)</f>
        <v>0</v>
      </c>
      <c r="N28" s="527">
        <f>SUM('ID5-2'!N28+'ID-5-1'!N28)</f>
        <v>0</v>
      </c>
      <c r="O28" s="227">
        <v>9</v>
      </c>
    </row>
    <row r="29" spans="1:15" ht="16.5" thickTop="1" thickBot="1">
      <c r="A29" s="406">
        <v>10</v>
      </c>
      <c r="B29" s="528">
        <f t="shared" si="0"/>
        <v>5</v>
      </c>
      <c r="C29" s="529">
        <f>SUM('ID5-2'!C29+'ID-5-1'!C29)</f>
        <v>1</v>
      </c>
      <c r="D29" s="529">
        <f>SUM('ID5-2'!D29+'ID-5-1'!D29)</f>
        <v>0</v>
      </c>
      <c r="E29" s="529">
        <f>SUM('ID5-2'!E29+'ID-5-1'!E29)</f>
        <v>1</v>
      </c>
      <c r="F29" s="529">
        <f>SUM('ID5-2'!F29+'ID-5-1'!F29)</f>
        <v>0</v>
      </c>
      <c r="G29" s="529">
        <f>SUM('ID5-2'!G29+'ID-5-1'!G29)</f>
        <v>0</v>
      </c>
      <c r="H29" s="529">
        <f>SUM('ID5-2'!H29+'ID-5-1'!H29)</f>
        <v>0</v>
      </c>
      <c r="I29" s="529">
        <f>SUM('ID5-2'!I29+'ID-5-1'!I29)</f>
        <v>0</v>
      </c>
      <c r="J29" s="529">
        <f>SUM('ID5-2'!J29+'ID-5-1'!J29)</f>
        <v>1</v>
      </c>
      <c r="K29" s="529">
        <f>SUM('ID5-2'!K29+'ID-5-1'!K29)</f>
        <v>0</v>
      </c>
      <c r="L29" s="529">
        <f>SUM('ID5-2'!L29+'ID-5-1'!L29)</f>
        <v>1</v>
      </c>
      <c r="M29" s="529">
        <f>SUM('ID5-2'!M29+'ID-5-1'!M29)</f>
        <v>0</v>
      </c>
      <c r="N29" s="529">
        <f>SUM('ID5-2'!N29+'ID-5-1'!N29)</f>
        <v>1</v>
      </c>
      <c r="O29" s="225">
        <v>10</v>
      </c>
    </row>
    <row r="30" spans="1:15" ht="14.25" thickTop="1" thickBot="1">
      <c r="A30" s="405" t="s">
        <v>474</v>
      </c>
      <c r="B30" s="526">
        <f t="shared" si="0"/>
        <v>1</v>
      </c>
      <c r="C30" s="527">
        <f>SUM('ID5-2'!C30+'ID-5-1'!C30)</f>
        <v>1</v>
      </c>
      <c r="D30" s="527">
        <f>SUM('ID5-2'!D30+'ID-5-1'!D30)</f>
        <v>0</v>
      </c>
      <c r="E30" s="527">
        <f>SUM('ID5-2'!E30+'ID-5-1'!E30)</f>
        <v>0</v>
      </c>
      <c r="F30" s="527">
        <f>SUM('ID5-2'!F30+'ID-5-1'!F30)</f>
        <v>0</v>
      </c>
      <c r="G30" s="527">
        <f>SUM('ID5-2'!G30+'ID-5-1'!G30)</f>
        <v>0</v>
      </c>
      <c r="H30" s="527">
        <f>SUM('ID5-2'!H30+'ID-5-1'!H30)</f>
        <v>0</v>
      </c>
      <c r="I30" s="527">
        <f>SUM('ID5-2'!I30+'ID-5-1'!I30)</f>
        <v>0</v>
      </c>
      <c r="J30" s="527">
        <f>SUM('ID5-2'!J30+'ID-5-1'!J30)</f>
        <v>0</v>
      </c>
      <c r="K30" s="527">
        <f>SUM('ID5-2'!K30+'ID-5-1'!K30)</f>
        <v>0</v>
      </c>
      <c r="L30" s="527">
        <f>SUM('ID5-2'!L30+'ID-5-1'!L30)</f>
        <v>0</v>
      </c>
      <c r="M30" s="527">
        <f>SUM('ID5-2'!M30+'ID-5-1'!M30)</f>
        <v>0</v>
      </c>
      <c r="N30" s="527">
        <f>SUM('ID5-2'!N30+'ID-5-1'!N30)</f>
        <v>0</v>
      </c>
      <c r="O30" s="124" t="s">
        <v>475</v>
      </c>
    </row>
    <row r="31" spans="1:15" ht="13.5" thickTop="1">
      <c r="A31" s="408" t="s">
        <v>107</v>
      </c>
      <c r="B31" s="561">
        <f t="shared" si="0"/>
        <v>0</v>
      </c>
      <c r="C31" s="533">
        <f>SUM('ID5-2'!C31+'ID-5-1'!C31)</f>
        <v>0</v>
      </c>
      <c r="D31" s="533">
        <f>SUM('ID5-2'!D31+'ID-5-1'!D31)</f>
        <v>0</v>
      </c>
      <c r="E31" s="533">
        <f>SUM('ID5-2'!E31+'ID-5-1'!E31)</f>
        <v>0</v>
      </c>
      <c r="F31" s="533">
        <f>SUM('ID5-2'!F31+'ID-5-1'!F31)</f>
        <v>0</v>
      </c>
      <c r="G31" s="533">
        <f>SUM('ID5-2'!G31+'ID-5-1'!G31)</f>
        <v>0</v>
      </c>
      <c r="H31" s="533">
        <f>SUM('ID5-2'!H31+'ID-5-1'!H31)</f>
        <v>0</v>
      </c>
      <c r="I31" s="533">
        <f>SUM('ID5-2'!I31+'ID-5-1'!I31)</f>
        <v>0</v>
      </c>
      <c r="J31" s="533">
        <f>SUM('ID5-2'!J31+'ID-5-1'!J31)</f>
        <v>0</v>
      </c>
      <c r="K31" s="533">
        <f>SUM('ID5-2'!K31+'ID-5-1'!K31)</f>
        <v>0</v>
      </c>
      <c r="L31" s="533">
        <f>SUM('ID5-2'!L31+'ID-5-1'!L31)</f>
        <v>0</v>
      </c>
      <c r="M31" s="533">
        <f>SUM('ID5-2'!M31+'ID-5-1'!M31)</f>
        <v>0</v>
      </c>
      <c r="N31" s="533">
        <f>SUM('ID5-2'!N31+'ID-5-1'!N31)</f>
        <v>0</v>
      </c>
      <c r="O31" s="125" t="s">
        <v>108</v>
      </c>
    </row>
    <row r="32" spans="1:15" ht="30" customHeight="1">
      <c r="A32" s="130" t="s">
        <v>66</v>
      </c>
      <c r="B32" s="479">
        <f>SUM(B7:B31)</f>
        <v>161</v>
      </c>
      <c r="C32" s="479">
        <f t="shared" ref="C32:L32" si="1">SUM(C7:C31)</f>
        <v>14</v>
      </c>
      <c r="D32" s="479">
        <f t="shared" si="1"/>
        <v>11</v>
      </c>
      <c r="E32" s="479">
        <f t="shared" si="1"/>
        <v>17</v>
      </c>
      <c r="F32" s="479">
        <f t="shared" si="1"/>
        <v>13</v>
      </c>
      <c r="G32" s="479">
        <f t="shared" si="1"/>
        <v>12</v>
      </c>
      <c r="H32" s="479">
        <f t="shared" si="1"/>
        <v>6</v>
      </c>
      <c r="I32" s="479">
        <f t="shared" si="1"/>
        <v>17</v>
      </c>
      <c r="J32" s="479">
        <f t="shared" si="1"/>
        <v>15</v>
      </c>
      <c r="K32" s="479">
        <f t="shared" si="1"/>
        <v>4</v>
      </c>
      <c r="L32" s="479">
        <f t="shared" si="1"/>
        <v>18</v>
      </c>
      <c r="M32" s="479">
        <f>SUM(M7:M31)</f>
        <v>13</v>
      </c>
      <c r="N32" s="479">
        <f>SUM(N7:N31)</f>
        <v>21</v>
      </c>
      <c r="O32" s="130" t="s">
        <v>67</v>
      </c>
    </row>
    <row r="33" s="40" customFormat="1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M18"/>
  <sheetViews>
    <sheetView view="pageBreakPreview" topLeftCell="A7" zoomScaleNormal="100" zoomScaleSheetLayoutView="100" workbookViewId="0">
      <selection activeCell="A14" sqref="A14"/>
    </sheetView>
  </sheetViews>
  <sheetFormatPr defaultRowHeight="15"/>
  <cols>
    <col min="1" max="1" width="27" style="102" customWidth="1"/>
    <col min="2" max="4" width="11" style="102" customWidth="1"/>
    <col min="5" max="5" width="25.42578125" style="102" customWidth="1"/>
    <col min="6" max="6" width="9.85546875" style="40" bestFit="1" customWidth="1"/>
    <col min="7" max="7" width="7" style="40" bestFit="1" customWidth="1"/>
    <col min="8" max="8" width="8.42578125" style="40" bestFit="1" customWidth="1"/>
    <col min="9" max="9" width="9.85546875" style="40" bestFit="1" customWidth="1"/>
    <col min="10" max="10" width="7" style="40" bestFit="1" customWidth="1"/>
    <col min="11" max="11" width="8.42578125" style="40" bestFit="1" customWidth="1"/>
    <col min="12" max="12" width="9.85546875" style="40" bestFit="1" customWidth="1"/>
    <col min="13" max="13" width="7" style="40" bestFit="1" customWidth="1"/>
    <col min="14" max="256" width="9.140625" style="40"/>
    <col min="257" max="257" width="35.7109375" style="40" customWidth="1"/>
    <col min="258" max="260" width="15.7109375" style="40" customWidth="1"/>
    <col min="261" max="261" width="35.7109375" style="40" customWidth="1"/>
    <col min="262" max="262" width="9.85546875" style="40" bestFit="1" customWidth="1"/>
    <col min="263" max="263" width="7" style="40" bestFit="1" customWidth="1"/>
    <col min="264" max="264" width="8.42578125" style="40" bestFit="1" customWidth="1"/>
    <col min="265" max="265" width="9.85546875" style="40" bestFit="1" customWidth="1"/>
    <col min="266" max="266" width="7" style="40" bestFit="1" customWidth="1"/>
    <col min="267" max="267" width="8.42578125" style="40" bestFit="1" customWidth="1"/>
    <col min="268" max="268" width="9.85546875" style="40" bestFit="1" customWidth="1"/>
    <col min="269" max="269" width="7" style="40" bestFit="1" customWidth="1"/>
    <col min="270" max="512" width="9.140625" style="40"/>
    <col min="513" max="513" width="35.7109375" style="40" customWidth="1"/>
    <col min="514" max="516" width="15.7109375" style="40" customWidth="1"/>
    <col min="517" max="517" width="35.7109375" style="40" customWidth="1"/>
    <col min="518" max="518" width="9.85546875" style="40" bestFit="1" customWidth="1"/>
    <col min="519" max="519" width="7" style="40" bestFit="1" customWidth="1"/>
    <col min="520" max="520" width="8.42578125" style="40" bestFit="1" customWidth="1"/>
    <col min="521" max="521" width="9.85546875" style="40" bestFit="1" customWidth="1"/>
    <col min="522" max="522" width="7" style="40" bestFit="1" customWidth="1"/>
    <col min="523" max="523" width="8.42578125" style="40" bestFit="1" customWidth="1"/>
    <col min="524" max="524" width="9.85546875" style="40" bestFit="1" customWidth="1"/>
    <col min="525" max="525" width="7" style="40" bestFit="1" customWidth="1"/>
    <col min="526" max="768" width="9.140625" style="40"/>
    <col min="769" max="769" width="35.7109375" style="40" customWidth="1"/>
    <col min="770" max="772" width="15.7109375" style="40" customWidth="1"/>
    <col min="773" max="773" width="35.7109375" style="40" customWidth="1"/>
    <col min="774" max="774" width="9.85546875" style="40" bestFit="1" customWidth="1"/>
    <col min="775" max="775" width="7" style="40" bestFit="1" customWidth="1"/>
    <col min="776" max="776" width="8.42578125" style="40" bestFit="1" customWidth="1"/>
    <col min="777" max="777" width="9.85546875" style="40" bestFit="1" customWidth="1"/>
    <col min="778" max="778" width="7" style="40" bestFit="1" customWidth="1"/>
    <col min="779" max="779" width="8.42578125" style="40" bestFit="1" customWidth="1"/>
    <col min="780" max="780" width="9.85546875" style="40" bestFit="1" customWidth="1"/>
    <col min="781" max="781" width="7" style="40" bestFit="1" customWidth="1"/>
    <col min="782" max="1024" width="9.140625" style="40"/>
    <col min="1025" max="1025" width="35.7109375" style="40" customWidth="1"/>
    <col min="1026" max="1028" width="15.7109375" style="40" customWidth="1"/>
    <col min="1029" max="1029" width="35.7109375" style="40" customWidth="1"/>
    <col min="1030" max="1030" width="9.85546875" style="40" bestFit="1" customWidth="1"/>
    <col min="1031" max="1031" width="7" style="40" bestFit="1" customWidth="1"/>
    <col min="1032" max="1032" width="8.42578125" style="40" bestFit="1" customWidth="1"/>
    <col min="1033" max="1033" width="9.85546875" style="40" bestFit="1" customWidth="1"/>
    <col min="1034" max="1034" width="7" style="40" bestFit="1" customWidth="1"/>
    <col min="1035" max="1035" width="8.42578125" style="40" bestFit="1" customWidth="1"/>
    <col min="1036" max="1036" width="9.85546875" style="40" bestFit="1" customWidth="1"/>
    <col min="1037" max="1037" width="7" style="40" bestFit="1" customWidth="1"/>
    <col min="1038" max="1280" width="9.140625" style="40"/>
    <col min="1281" max="1281" width="35.7109375" style="40" customWidth="1"/>
    <col min="1282" max="1284" width="15.7109375" style="40" customWidth="1"/>
    <col min="1285" max="1285" width="35.7109375" style="40" customWidth="1"/>
    <col min="1286" max="1286" width="9.85546875" style="40" bestFit="1" customWidth="1"/>
    <col min="1287" max="1287" width="7" style="40" bestFit="1" customWidth="1"/>
    <col min="1288" max="1288" width="8.42578125" style="40" bestFit="1" customWidth="1"/>
    <col min="1289" max="1289" width="9.85546875" style="40" bestFit="1" customWidth="1"/>
    <col min="1290" max="1290" width="7" style="40" bestFit="1" customWidth="1"/>
    <col min="1291" max="1291" width="8.42578125" style="40" bestFit="1" customWidth="1"/>
    <col min="1292" max="1292" width="9.85546875" style="40" bestFit="1" customWidth="1"/>
    <col min="1293" max="1293" width="7" style="40" bestFit="1" customWidth="1"/>
    <col min="1294" max="1536" width="9.140625" style="40"/>
    <col min="1537" max="1537" width="35.7109375" style="40" customWidth="1"/>
    <col min="1538" max="1540" width="15.7109375" style="40" customWidth="1"/>
    <col min="1541" max="1541" width="35.7109375" style="40" customWidth="1"/>
    <col min="1542" max="1542" width="9.85546875" style="40" bestFit="1" customWidth="1"/>
    <col min="1543" max="1543" width="7" style="40" bestFit="1" customWidth="1"/>
    <col min="1544" max="1544" width="8.42578125" style="40" bestFit="1" customWidth="1"/>
    <col min="1545" max="1545" width="9.85546875" style="40" bestFit="1" customWidth="1"/>
    <col min="1546" max="1546" width="7" style="40" bestFit="1" customWidth="1"/>
    <col min="1547" max="1547" width="8.42578125" style="40" bestFit="1" customWidth="1"/>
    <col min="1548" max="1548" width="9.85546875" style="40" bestFit="1" customWidth="1"/>
    <col min="1549" max="1549" width="7" style="40" bestFit="1" customWidth="1"/>
    <col min="1550" max="1792" width="9.140625" style="40"/>
    <col min="1793" max="1793" width="35.7109375" style="40" customWidth="1"/>
    <col min="1794" max="1796" width="15.7109375" style="40" customWidth="1"/>
    <col min="1797" max="1797" width="35.7109375" style="40" customWidth="1"/>
    <col min="1798" max="1798" width="9.85546875" style="40" bestFit="1" customWidth="1"/>
    <col min="1799" max="1799" width="7" style="40" bestFit="1" customWidth="1"/>
    <col min="1800" max="1800" width="8.42578125" style="40" bestFit="1" customWidth="1"/>
    <col min="1801" max="1801" width="9.85546875" style="40" bestFit="1" customWidth="1"/>
    <col min="1802" max="1802" width="7" style="40" bestFit="1" customWidth="1"/>
    <col min="1803" max="1803" width="8.42578125" style="40" bestFit="1" customWidth="1"/>
    <col min="1804" max="1804" width="9.85546875" style="40" bestFit="1" customWidth="1"/>
    <col min="1805" max="1805" width="7" style="40" bestFit="1" customWidth="1"/>
    <col min="1806" max="2048" width="9.140625" style="40"/>
    <col min="2049" max="2049" width="35.7109375" style="40" customWidth="1"/>
    <col min="2050" max="2052" width="15.7109375" style="40" customWidth="1"/>
    <col min="2053" max="2053" width="35.7109375" style="40" customWidth="1"/>
    <col min="2054" max="2054" width="9.85546875" style="40" bestFit="1" customWidth="1"/>
    <col min="2055" max="2055" width="7" style="40" bestFit="1" customWidth="1"/>
    <col min="2056" max="2056" width="8.42578125" style="40" bestFit="1" customWidth="1"/>
    <col min="2057" max="2057" width="9.85546875" style="40" bestFit="1" customWidth="1"/>
    <col min="2058" max="2058" width="7" style="40" bestFit="1" customWidth="1"/>
    <col min="2059" max="2059" width="8.42578125" style="40" bestFit="1" customWidth="1"/>
    <col min="2060" max="2060" width="9.85546875" style="40" bestFit="1" customWidth="1"/>
    <col min="2061" max="2061" width="7" style="40" bestFit="1" customWidth="1"/>
    <col min="2062" max="2304" width="9.140625" style="40"/>
    <col min="2305" max="2305" width="35.7109375" style="40" customWidth="1"/>
    <col min="2306" max="2308" width="15.7109375" style="40" customWidth="1"/>
    <col min="2309" max="2309" width="35.7109375" style="40" customWidth="1"/>
    <col min="2310" max="2310" width="9.85546875" style="40" bestFit="1" customWidth="1"/>
    <col min="2311" max="2311" width="7" style="40" bestFit="1" customWidth="1"/>
    <col min="2312" max="2312" width="8.42578125" style="40" bestFit="1" customWidth="1"/>
    <col min="2313" max="2313" width="9.85546875" style="40" bestFit="1" customWidth="1"/>
    <col min="2314" max="2314" width="7" style="40" bestFit="1" customWidth="1"/>
    <col min="2315" max="2315" width="8.42578125" style="40" bestFit="1" customWidth="1"/>
    <col min="2316" max="2316" width="9.85546875" style="40" bestFit="1" customWidth="1"/>
    <col min="2317" max="2317" width="7" style="40" bestFit="1" customWidth="1"/>
    <col min="2318" max="2560" width="9.140625" style="40"/>
    <col min="2561" max="2561" width="35.7109375" style="40" customWidth="1"/>
    <col min="2562" max="2564" width="15.7109375" style="40" customWidth="1"/>
    <col min="2565" max="2565" width="35.7109375" style="40" customWidth="1"/>
    <col min="2566" max="2566" width="9.85546875" style="40" bestFit="1" customWidth="1"/>
    <col min="2567" max="2567" width="7" style="40" bestFit="1" customWidth="1"/>
    <col min="2568" max="2568" width="8.42578125" style="40" bestFit="1" customWidth="1"/>
    <col min="2569" max="2569" width="9.85546875" style="40" bestFit="1" customWidth="1"/>
    <col min="2570" max="2570" width="7" style="40" bestFit="1" customWidth="1"/>
    <col min="2571" max="2571" width="8.42578125" style="40" bestFit="1" customWidth="1"/>
    <col min="2572" max="2572" width="9.85546875" style="40" bestFit="1" customWidth="1"/>
    <col min="2573" max="2573" width="7" style="40" bestFit="1" customWidth="1"/>
    <col min="2574" max="2816" width="9.140625" style="40"/>
    <col min="2817" max="2817" width="35.7109375" style="40" customWidth="1"/>
    <col min="2818" max="2820" width="15.7109375" style="40" customWidth="1"/>
    <col min="2821" max="2821" width="35.7109375" style="40" customWidth="1"/>
    <col min="2822" max="2822" width="9.85546875" style="40" bestFit="1" customWidth="1"/>
    <col min="2823" max="2823" width="7" style="40" bestFit="1" customWidth="1"/>
    <col min="2824" max="2824" width="8.42578125" style="40" bestFit="1" customWidth="1"/>
    <col min="2825" max="2825" width="9.85546875" style="40" bestFit="1" customWidth="1"/>
    <col min="2826" max="2826" width="7" style="40" bestFit="1" customWidth="1"/>
    <col min="2827" max="2827" width="8.42578125" style="40" bestFit="1" customWidth="1"/>
    <col min="2828" max="2828" width="9.85546875" style="40" bestFit="1" customWidth="1"/>
    <col min="2829" max="2829" width="7" style="40" bestFit="1" customWidth="1"/>
    <col min="2830" max="3072" width="9.140625" style="40"/>
    <col min="3073" max="3073" width="35.7109375" style="40" customWidth="1"/>
    <col min="3074" max="3076" width="15.7109375" style="40" customWidth="1"/>
    <col min="3077" max="3077" width="35.7109375" style="40" customWidth="1"/>
    <col min="3078" max="3078" width="9.85546875" style="40" bestFit="1" customWidth="1"/>
    <col min="3079" max="3079" width="7" style="40" bestFit="1" customWidth="1"/>
    <col min="3080" max="3080" width="8.42578125" style="40" bestFit="1" customWidth="1"/>
    <col min="3081" max="3081" width="9.85546875" style="40" bestFit="1" customWidth="1"/>
    <col min="3082" max="3082" width="7" style="40" bestFit="1" customWidth="1"/>
    <col min="3083" max="3083" width="8.42578125" style="40" bestFit="1" customWidth="1"/>
    <col min="3084" max="3084" width="9.85546875" style="40" bestFit="1" customWidth="1"/>
    <col min="3085" max="3085" width="7" style="40" bestFit="1" customWidth="1"/>
    <col min="3086" max="3328" width="9.140625" style="40"/>
    <col min="3329" max="3329" width="35.7109375" style="40" customWidth="1"/>
    <col min="3330" max="3332" width="15.7109375" style="40" customWidth="1"/>
    <col min="3333" max="3333" width="35.7109375" style="40" customWidth="1"/>
    <col min="3334" max="3334" width="9.85546875" style="40" bestFit="1" customWidth="1"/>
    <col min="3335" max="3335" width="7" style="40" bestFit="1" customWidth="1"/>
    <col min="3336" max="3336" width="8.42578125" style="40" bestFit="1" customWidth="1"/>
    <col min="3337" max="3337" width="9.85546875" style="40" bestFit="1" customWidth="1"/>
    <col min="3338" max="3338" width="7" style="40" bestFit="1" customWidth="1"/>
    <col min="3339" max="3339" width="8.42578125" style="40" bestFit="1" customWidth="1"/>
    <col min="3340" max="3340" width="9.85546875" style="40" bestFit="1" customWidth="1"/>
    <col min="3341" max="3341" width="7" style="40" bestFit="1" customWidth="1"/>
    <col min="3342" max="3584" width="9.140625" style="40"/>
    <col min="3585" max="3585" width="35.7109375" style="40" customWidth="1"/>
    <col min="3586" max="3588" width="15.7109375" style="40" customWidth="1"/>
    <col min="3589" max="3589" width="35.7109375" style="40" customWidth="1"/>
    <col min="3590" max="3590" width="9.85546875" style="40" bestFit="1" customWidth="1"/>
    <col min="3591" max="3591" width="7" style="40" bestFit="1" customWidth="1"/>
    <col min="3592" max="3592" width="8.42578125" style="40" bestFit="1" customWidth="1"/>
    <col min="3593" max="3593" width="9.85546875" style="40" bestFit="1" customWidth="1"/>
    <col min="3594" max="3594" width="7" style="40" bestFit="1" customWidth="1"/>
    <col min="3595" max="3595" width="8.42578125" style="40" bestFit="1" customWidth="1"/>
    <col min="3596" max="3596" width="9.85546875" style="40" bestFit="1" customWidth="1"/>
    <col min="3597" max="3597" width="7" style="40" bestFit="1" customWidth="1"/>
    <col min="3598" max="3840" width="9.140625" style="40"/>
    <col min="3841" max="3841" width="35.7109375" style="40" customWidth="1"/>
    <col min="3842" max="3844" width="15.7109375" style="40" customWidth="1"/>
    <col min="3845" max="3845" width="35.7109375" style="40" customWidth="1"/>
    <col min="3846" max="3846" width="9.85546875" style="40" bestFit="1" customWidth="1"/>
    <col min="3847" max="3847" width="7" style="40" bestFit="1" customWidth="1"/>
    <col min="3848" max="3848" width="8.42578125" style="40" bestFit="1" customWidth="1"/>
    <col min="3849" max="3849" width="9.85546875" style="40" bestFit="1" customWidth="1"/>
    <col min="3850" max="3850" width="7" style="40" bestFit="1" customWidth="1"/>
    <col min="3851" max="3851" width="8.42578125" style="40" bestFit="1" customWidth="1"/>
    <col min="3852" max="3852" width="9.85546875" style="40" bestFit="1" customWidth="1"/>
    <col min="3853" max="3853" width="7" style="40" bestFit="1" customWidth="1"/>
    <col min="3854" max="4096" width="9.140625" style="40"/>
    <col min="4097" max="4097" width="35.7109375" style="40" customWidth="1"/>
    <col min="4098" max="4100" width="15.7109375" style="40" customWidth="1"/>
    <col min="4101" max="4101" width="35.7109375" style="40" customWidth="1"/>
    <col min="4102" max="4102" width="9.85546875" style="40" bestFit="1" customWidth="1"/>
    <col min="4103" max="4103" width="7" style="40" bestFit="1" customWidth="1"/>
    <col min="4104" max="4104" width="8.42578125" style="40" bestFit="1" customWidth="1"/>
    <col min="4105" max="4105" width="9.85546875" style="40" bestFit="1" customWidth="1"/>
    <col min="4106" max="4106" width="7" style="40" bestFit="1" customWidth="1"/>
    <col min="4107" max="4107" width="8.42578125" style="40" bestFit="1" customWidth="1"/>
    <col min="4108" max="4108" width="9.85546875" style="40" bestFit="1" customWidth="1"/>
    <col min="4109" max="4109" width="7" style="40" bestFit="1" customWidth="1"/>
    <col min="4110" max="4352" width="9.140625" style="40"/>
    <col min="4353" max="4353" width="35.7109375" style="40" customWidth="1"/>
    <col min="4354" max="4356" width="15.7109375" style="40" customWidth="1"/>
    <col min="4357" max="4357" width="35.7109375" style="40" customWidth="1"/>
    <col min="4358" max="4358" width="9.85546875" style="40" bestFit="1" customWidth="1"/>
    <col min="4359" max="4359" width="7" style="40" bestFit="1" customWidth="1"/>
    <col min="4360" max="4360" width="8.42578125" style="40" bestFit="1" customWidth="1"/>
    <col min="4361" max="4361" width="9.85546875" style="40" bestFit="1" customWidth="1"/>
    <col min="4362" max="4362" width="7" style="40" bestFit="1" customWidth="1"/>
    <col min="4363" max="4363" width="8.42578125" style="40" bestFit="1" customWidth="1"/>
    <col min="4364" max="4364" width="9.85546875" style="40" bestFit="1" customWidth="1"/>
    <col min="4365" max="4365" width="7" style="40" bestFit="1" customWidth="1"/>
    <col min="4366" max="4608" width="9.140625" style="40"/>
    <col min="4609" max="4609" width="35.7109375" style="40" customWidth="1"/>
    <col min="4610" max="4612" width="15.7109375" style="40" customWidth="1"/>
    <col min="4613" max="4613" width="35.7109375" style="40" customWidth="1"/>
    <col min="4614" max="4614" width="9.85546875" style="40" bestFit="1" customWidth="1"/>
    <col min="4615" max="4615" width="7" style="40" bestFit="1" customWidth="1"/>
    <col min="4616" max="4616" width="8.42578125" style="40" bestFit="1" customWidth="1"/>
    <col min="4617" max="4617" width="9.85546875" style="40" bestFit="1" customWidth="1"/>
    <col min="4618" max="4618" width="7" style="40" bestFit="1" customWidth="1"/>
    <col min="4619" max="4619" width="8.42578125" style="40" bestFit="1" customWidth="1"/>
    <col min="4620" max="4620" width="9.85546875" style="40" bestFit="1" customWidth="1"/>
    <col min="4621" max="4621" width="7" style="40" bestFit="1" customWidth="1"/>
    <col min="4622" max="4864" width="9.140625" style="40"/>
    <col min="4865" max="4865" width="35.7109375" style="40" customWidth="1"/>
    <col min="4866" max="4868" width="15.7109375" style="40" customWidth="1"/>
    <col min="4869" max="4869" width="35.7109375" style="40" customWidth="1"/>
    <col min="4870" max="4870" width="9.85546875" style="40" bestFit="1" customWidth="1"/>
    <col min="4871" max="4871" width="7" style="40" bestFit="1" customWidth="1"/>
    <col min="4872" max="4872" width="8.42578125" style="40" bestFit="1" customWidth="1"/>
    <col min="4873" max="4873" width="9.85546875" style="40" bestFit="1" customWidth="1"/>
    <col min="4874" max="4874" width="7" style="40" bestFit="1" customWidth="1"/>
    <col min="4875" max="4875" width="8.42578125" style="40" bestFit="1" customWidth="1"/>
    <col min="4876" max="4876" width="9.85546875" style="40" bestFit="1" customWidth="1"/>
    <col min="4877" max="4877" width="7" style="40" bestFit="1" customWidth="1"/>
    <col min="4878" max="5120" width="9.140625" style="40"/>
    <col min="5121" max="5121" width="35.7109375" style="40" customWidth="1"/>
    <col min="5122" max="5124" width="15.7109375" style="40" customWidth="1"/>
    <col min="5125" max="5125" width="35.7109375" style="40" customWidth="1"/>
    <col min="5126" max="5126" width="9.85546875" style="40" bestFit="1" customWidth="1"/>
    <col min="5127" max="5127" width="7" style="40" bestFit="1" customWidth="1"/>
    <col min="5128" max="5128" width="8.42578125" style="40" bestFit="1" customWidth="1"/>
    <col min="5129" max="5129" width="9.85546875" style="40" bestFit="1" customWidth="1"/>
    <col min="5130" max="5130" width="7" style="40" bestFit="1" customWidth="1"/>
    <col min="5131" max="5131" width="8.42578125" style="40" bestFit="1" customWidth="1"/>
    <col min="5132" max="5132" width="9.85546875" style="40" bestFit="1" customWidth="1"/>
    <col min="5133" max="5133" width="7" style="40" bestFit="1" customWidth="1"/>
    <col min="5134" max="5376" width="9.140625" style="40"/>
    <col min="5377" max="5377" width="35.7109375" style="40" customWidth="1"/>
    <col min="5378" max="5380" width="15.7109375" style="40" customWidth="1"/>
    <col min="5381" max="5381" width="35.7109375" style="40" customWidth="1"/>
    <col min="5382" max="5382" width="9.85546875" style="40" bestFit="1" customWidth="1"/>
    <col min="5383" max="5383" width="7" style="40" bestFit="1" customWidth="1"/>
    <col min="5384" max="5384" width="8.42578125" style="40" bestFit="1" customWidth="1"/>
    <col min="5385" max="5385" width="9.85546875" style="40" bestFit="1" customWidth="1"/>
    <col min="5386" max="5386" width="7" style="40" bestFit="1" customWidth="1"/>
    <col min="5387" max="5387" width="8.42578125" style="40" bestFit="1" customWidth="1"/>
    <col min="5388" max="5388" width="9.85546875" style="40" bestFit="1" customWidth="1"/>
    <col min="5389" max="5389" width="7" style="40" bestFit="1" customWidth="1"/>
    <col min="5390" max="5632" width="9.140625" style="40"/>
    <col min="5633" max="5633" width="35.7109375" style="40" customWidth="1"/>
    <col min="5634" max="5636" width="15.7109375" style="40" customWidth="1"/>
    <col min="5637" max="5637" width="35.7109375" style="40" customWidth="1"/>
    <col min="5638" max="5638" width="9.85546875" style="40" bestFit="1" customWidth="1"/>
    <col min="5639" max="5639" width="7" style="40" bestFit="1" customWidth="1"/>
    <col min="5640" max="5640" width="8.42578125" style="40" bestFit="1" customWidth="1"/>
    <col min="5641" max="5641" width="9.85546875" style="40" bestFit="1" customWidth="1"/>
    <col min="5642" max="5642" width="7" style="40" bestFit="1" customWidth="1"/>
    <col min="5643" max="5643" width="8.42578125" style="40" bestFit="1" customWidth="1"/>
    <col min="5644" max="5644" width="9.85546875" style="40" bestFit="1" customWidth="1"/>
    <col min="5645" max="5645" width="7" style="40" bestFit="1" customWidth="1"/>
    <col min="5646" max="5888" width="9.140625" style="40"/>
    <col min="5889" max="5889" width="35.7109375" style="40" customWidth="1"/>
    <col min="5890" max="5892" width="15.7109375" style="40" customWidth="1"/>
    <col min="5893" max="5893" width="35.7109375" style="40" customWidth="1"/>
    <col min="5894" max="5894" width="9.85546875" style="40" bestFit="1" customWidth="1"/>
    <col min="5895" max="5895" width="7" style="40" bestFit="1" customWidth="1"/>
    <col min="5896" max="5896" width="8.42578125" style="40" bestFit="1" customWidth="1"/>
    <col min="5897" max="5897" width="9.85546875" style="40" bestFit="1" customWidth="1"/>
    <col min="5898" max="5898" width="7" style="40" bestFit="1" customWidth="1"/>
    <col min="5899" max="5899" width="8.42578125" style="40" bestFit="1" customWidth="1"/>
    <col min="5900" max="5900" width="9.85546875" style="40" bestFit="1" customWidth="1"/>
    <col min="5901" max="5901" width="7" style="40" bestFit="1" customWidth="1"/>
    <col min="5902" max="6144" width="9.140625" style="40"/>
    <col min="6145" max="6145" width="35.7109375" style="40" customWidth="1"/>
    <col min="6146" max="6148" width="15.7109375" style="40" customWidth="1"/>
    <col min="6149" max="6149" width="35.7109375" style="40" customWidth="1"/>
    <col min="6150" max="6150" width="9.85546875" style="40" bestFit="1" customWidth="1"/>
    <col min="6151" max="6151" width="7" style="40" bestFit="1" customWidth="1"/>
    <col min="6152" max="6152" width="8.42578125" style="40" bestFit="1" customWidth="1"/>
    <col min="6153" max="6153" width="9.85546875" style="40" bestFit="1" customWidth="1"/>
    <col min="6154" max="6154" width="7" style="40" bestFit="1" customWidth="1"/>
    <col min="6155" max="6155" width="8.42578125" style="40" bestFit="1" customWidth="1"/>
    <col min="6156" max="6156" width="9.85546875" style="40" bestFit="1" customWidth="1"/>
    <col min="6157" max="6157" width="7" style="40" bestFit="1" customWidth="1"/>
    <col min="6158" max="6400" width="9.140625" style="40"/>
    <col min="6401" max="6401" width="35.7109375" style="40" customWidth="1"/>
    <col min="6402" max="6404" width="15.7109375" style="40" customWidth="1"/>
    <col min="6405" max="6405" width="35.7109375" style="40" customWidth="1"/>
    <col min="6406" max="6406" width="9.85546875" style="40" bestFit="1" customWidth="1"/>
    <col min="6407" max="6407" width="7" style="40" bestFit="1" customWidth="1"/>
    <col min="6408" max="6408" width="8.42578125" style="40" bestFit="1" customWidth="1"/>
    <col min="6409" max="6409" width="9.85546875" style="40" bestFit="1" customWidth="1"/>
    <col min="6410" max="6410" width="7" style="40" bestFit="1" customWidth="1"/>
    <col min="6411" max="6411" width="8.42578125" style="40" bestFit="1" customWidth="1"/>
    <col min="6412" max="6412" width="9.85546875" style="40" bestFit="1" customWidth="1"/>
    <col min="6413" max="6413" width="7" style="40" bestFit="1" customWidth="1"/>
    <col min="6414" max="6656" width="9.140625" style="40"/>
    <col min="6657" max="6657" width="35.7109375" style="40" customWidth="1"/>
    <col min="6658" max="6660" width="15.7109375" style="40" customWidth="1"/>
    <col min="6661" max="6661" width="35.7109375" style="40" customWidth="1"/>
    <col min="6662" max="6662" width="9.85546875" style="40" bestFit="1" customWidth="1"/>
    <col min="6663" max="6663" width="7" style="40" bestFit="1" customWidth="1"/>
    <col min="6664" max="6664" width="8.42578125" style="40" bestFit="1" customWidth="1"/>
    <col min="6665" max="6665" width="9.85546875" style="40" bestFit="1" customWidth="1"/>
    <col min="6666" max="6666" width="7" style="40" bestFit="1" customWidth="1"/>
    <col min="6667" max="6667" width="8.42578125" style="40" bestFit="1" customWidth="1"/>
    <col min="6668" max="6668" width="9.85546875" style="40" bestFit="1" customWidth="1"/>
    <col min="6669" max="6669" width="7" style="40" bestFit="1" customWidth="1"/>
    <col min="6670" max="6912" width="9.140625" style="40"/>
    <col min="6913" max="6913" width="35.7109375" style="40" customWidth="1"/>
    <col min="6914" max="6916" width="15.7109375" style="40" customWidth="1"/>
    <col min="6917" max="6917" width="35.7109375" style="40" customWidth="1"/>
    <col min="6918" max="6918" width="9.85546875" style="40" bestFit="1" customWidth="1"/>
    <col min="6919" max="6919" width="7" style="40" bestFit="1" customWidth="1"/>
    <col min="6920" max="6920" width="8.42578125" style="40" bestFit="1" customWidth="1"/>
    <col min="6921" max="6921" width="9.85546875" style="40" bestFit="1" customWidth="1"/>
    <col min="6922" max="6922" width="7" style="40" bestFit="1" customWidth="1"/>
    <col min="6923" max="6923" width="8.42578125" style="40" bestFit="1" customWidth="1"/>
    <col min="6924" max="6924" width="9.85546875" style="40" bestFit="1" customWidth="1"/>
    <col min="6925" max="6925" width="7" style="40" bestFit="1" customWidth="1"/>
    <col min="6926" max="7168" width="9.140625" style="40"/>
    <col min="7169" max="7169" width="35.7109375" style="40" customWidth="1"/>
    <col min="7170" max="7172" width="15.7109375" style="40" customWidth="1"/>
    <col min="7173" max="7173" width="35.7109375" style="40" customWidth="1"/>
    <col min="7174" max="7174" width="9.85546875" style="40" bestFit="1" customWidth="1"/>
    <col min="7175" max="7175" width="7" style="40" bestFit="1" customWidth="1"/>
    <col min="7176" max="7176" width="8.42578125" style="40" bestFit="1" customWidth="1"/>
    <col min="7177" max="7177" width="9.85546875" style="40" bestFit="1" customWidth="1"/>
    <col min="7178" max="7178" width="7" style="40" bestFit="1" customWidth="1"/>
    <col min="7179" max="7179" width="8.42578125" style="40" bestFit="1" customWidth="1"/>
    <col min="7180" max="7180" width="9.85546875" style="40" bestFit="1" customWidth="1"/>
    <col min="7181" max="7181" width="7" style="40" bestFit="1" customWidth="1"/>
    <col min="7182" max="7424" width="9.140625" style="40"/>
    <col min="7425" max="7425" width="35.7109375" style="40" customWidth="1"/>
    <col min="7426" max="7428" width="15.7109375" style="40" customWidth="1"/>
    <col min="7429" max="7429" width="35.7109375" style="40" customWidth="1"/>
    <col min="7430" max="7430" width="9.85546875" style="40" bestFit="1" customWidth="1"/>
    <col min="7431" max="7431" width="7" style="40" bestFit="1" customWidth="1"/>
    <col min="7432" max="7432" width="8.42578125" style="40" bestFit="1" customWidth="1"/>
    <col min="7433" max="7433" width="9.85546875" style="40" bestFit="1" customWidth="1"/>
    <col min="7434" max="7434" width="7" style="40" bestFit="1" customWidth="1"/>
    <col min="7435" max="7435" width="8.42578125" style="40" bestFit="1" customWidth="1"/>
    <col min="7436" max="7436" width="9.85546875" style="40" bestFit="1" customWidth="1"/>
    <col min="7437" max="7437" width="7" style="40" bestFit="1" customWidth="1"/>
    <col min="7438" max="7680" width="9.140625" style="40"/>
    <col min="7681" max="7681" width="35.7109375" style="40" customWidth="1"/>
    <col min="7682" max="7684" width="15.7109375" style="40" customWidth="1"/>
    <col min="7685" max="7685" width="35.7109375" style="40" customWidth="1"/>
    <col min="7686" max="7686" width="9.85546875" style="40" bestFit="1" customWidth="1"/>
    <col min="7687" max="7687" width="7" style="40" bestFit="1" customWidth="1"/>
    <col min="7688" max="7688" width="8.42578125" style="40" bestFit="1" customWidth="1"/>
    <col min="7689" max="7689" width="9.85546875" style="40" bestFit="1" customWidth="1"/>
    <col min="7690" max="7690" width="7" style="40" bestFit="1" customWidth="1"/>
    <col min="7691" max="7691" width="8.42578125" style="40" bestFit="1" customWidth="1"/>
    <col min="7692" max="7692" width="9.85546875" style="40" bestFit="1" customWidth="1"/>
    <col min="7693" max="7693" width="7" style="40" bestFit="1" customWidth="1"/>
    <col min="7694" max="7936" width="9.140625" style="40"/>
    <col min="7937" max="7937" width="35.7109375" style="40" customWidth="1"/>
    <col min="7938" max="7940" width="15.7109375" style="40" customWidth="1"/>
    <col min="7941" max="7941" width="35.7109375" style="40" customWidth="1"/>
    <col min="7942" max="7942" width="9.85546875" style="40" bestFit="1" customWidth="1"/>
    <col min="7943" max="7943" width="7" style="40" bestFit="1" customWidth="1"/>
    <col min="7944" max="7944" width="8.42578125" style="40" bestFit="1" customWidth="1"/>
    <col min="7945" max="7945" width="9.85546875" style="40" bestFit="1" customWidth="1"/>
    <col min="7946" max="7946" width="7" style="40" bestFit="1" customWidth="1"/>
    <col min="7947" max="7947" width="8.42578125" style="40" bestFit="1" customWidth="1"/>
    <col min="7948" max="7948" width="9.85546875" style="40" bestFit="1" customWidth="1"/>
    <col min="7949" max="7949" width="7" style="40" bestFit="1" customWidth="1"/>
    <col min="7950" max="8192" width="9.140625" style="40"/>
    <col min="8193" max="8193" width="35.7109375" style="40" customWidth="1"/>
    <col min="8194" max="8196" width="15.7109375" style="40" customWidth="1"/>
    <col min="8197" max="8197" width="35.7109375" style="40" customWidth="1"/>
    <col min="8198" max="8198" width="9.85546875" style="40" bestFit="1" customWidth="1"/>
    <col min="8199" max="8199" width="7" style="40" bestFit="1" customWidth="1"/>
    <col min="8200" max="8200" width="8.42578125" style="40" bestFit="1" customWidth="1"/>
    <col min="8201" max="8201" width="9.85546875" style="40" bestFit="1" customWidth="1"/>
    <col min="8202" max="8202" width="7" style="40" bestFit="1" customWidth="1"/>
    <col min="8203" max="8203" width="8.42578125" style="40" bestFit="1" customWidth="1"/>
    <col min="8204" max="8204" width="9.85546875" style="40" bestFit="1" customWidth="1"/>
    <col min="8205" max="8205" width="7" style="40" bestFit="1" customWidth="1"/>
    <col min="8206" max="8448" width="9.140625" style="40"/>
    <col min="8449" max="8449" width="35.7109375" style="40" customWidth="1"/>
    <col min="8450" max="8452" width="15.7109375" style="40" customWidth="1"/>
    <col min="8453" max="8453" width="35.7109375" style="40" customWidth="1"/>
    <col min="8454" max="8454" width="9.85546875" style="40" bestFit="1" customWidth="1"/>
    <col min="8455" max="8455" width="7" style="40" bestFit="1" customWidth="1"/>
    <col min="8456" max="8456" width="8.42578125" style="40" bestFit="1" customWidth="1"/>
    <col min="8457" max="8457" width="9.85546875" style="40" bestFit="1" customWidth="1"/>
    <col min="8458" max="8458" width="7" style="40" bestFit="1" customWidth="1"/>
    <col min="8459" max="8459" width="8.42578125" style="40" bestFit="1" customWidth="1"/>
    <col min="8460" max="8460" width="9.85546875" style="40" bestFit="1" customWidth="1"/>
    <col min="8461" max="8461" width="7" style="40" bestFit="1" customWidth="1"/>
    <col min="8462" max="8704" width="9.140625" style="40"/>
    <col min="8705" max="8705" width="35.7109375" style="40" customWidth="1"/>
    <col min="8706" max="8708" width="15.7109375" style="40" customWidth="1"/>
    <col min="8709" max="8709" width="35.7109375" style="40" customWidth="1"/>
    <col min="8710" max="8710" width="9.85546875" style="40" bestFit="1" customWidth="1"/>
    <col min="8711" max="8711" width="7" style="40" bestFit="1" customWidth="1"/>
    <col min="8712" max="8712" width="8.42578125" style="40" bestFit="1" customWidth="1"/>
    <col min="8713" max="8713" width="9.85546875" style="40" bestFit="1" customWidth="1"/>
    <col min="8714" max="8714" width="7" style="40" bestFit="1" customWidth="1"/>
    <col min="8715" max="8715" width="8.42578125" style="40" bestFit="1" customWidth="1"/>
    <col min="8716" max="8716" width="9.85546875" style="40" bestFit="1" customWidth="1"/>
    <col min="8717" max="8717" width="7" style="40" bestFit="1" customWidth="1"/>
    <col min="8718" max="8960" width="9.140625" style="40"/>
    <col min="8961" max="8961" width="35.7109375" style="40" customWidth="1"/>
    <col min="8962" max="8964" width="15.7109375" style="40" customWidth="1"/>
    <col min="8965" max="8965" width="35.7109375" style="40" customWidth="1"/>
    <col min="8966" max="8966" width="9.85546875" style="40" bestFit="1" customWidth="1"/>
    <col min="8967" max="8967" width="7" style="40" bestFit="1" customWidth="1"/>
    <col min="8968" max="8968" width="8.42578125" style="40" bestFit="1" customWidth="1"/>
    <col min="8969" max="8969" width="9.85546875" style="40" bestFit="1" customWidth="1"/>
    <col min="8970" max="8970" width="7" style="40" bestFit="1" customWidth="1"/>
    <col min="8971" max="8971" width="8.42578125" style="40" bestFit="1" customWidth="1"/>
    <col min="8972" max="8972" width="9.85546875" style="40" bestFit="1" customWidth="1"/>
    <col min="8973" max="8973" width="7" style="40" bestFit="1" customWidth="1"/>
    <col min="8974" max="9216" width="9.140625" style="40"/>
    <col min="9217" max="9217" width="35.7109375" style="40" customWidth="1"/>
    <col min="9218" max="9220" width="15.7109375" style="40" customWidth="1"/>
    <col min="9221" max="9221" width="35.7109375" style="40" customWidth="1"/>
    <col min="9222" max="9222" width="9.85546875" style="40" bestFit="1" customWidth="1"/>
    <col min="9223" max="9223" width="7" style="40" bestFit="1" customWidth="1"/>
    <col min="9224" max="9224" width="8.42578125" style="40" bestFit="1" customWidth="1"/>
    <col min="9225" max="9225" width="9.85546875" style="40" bestFit="1" customWidth="1"/>
    <col min="9226" max="9226" width="7" style="40" bestFit="1" customWidth="1"/>
    <col min="9227" max="9227" width="8.42578125" style="40" bestFit="1" customWidth="1"/>
    <col min="9228" max="9228" width="9.85546875" style="40" bestFit="1" customWidth="1"/>
    <col min="9229" max="9229" width="7" style="40" bestFit="1" customWidth="1"/>
    <col min="9230" max="9472" width="9.140625" style="40"/>
    <col min="9473" max="9473" width="35.7109375" style="40" customWidth="1"/>
    <col min="9474" max="9476" width="15.7109375" style="40" customWidth="1"/>
    <col min="9477" max="9477" width="35.7109375" style="40" customWidth="1"/>
    <col min="9478" max="9478" width="9.85546875" style="40" bestFit="1" customWidth="1"/>
    <col min="9479" max="9479" width="7" style="40" bestFit="1" customWidth="1"/>
    <col min="9480" max="9480" width="8.42578125" style="40" bestFit="1" customWidth="1"/>
    <col min="9481" max="9481" width="9.85546875" style="40" bestFit="1" customWidth="1"/>
    <col min="9482" max="9482" width="7" style="40" bestFit="1" customWidth="1"/>
    <col min="9483" max="9483" width="8.42578125" style="40" bestFit="1" customWidth="1"/>
    <col min="9484" max="9484" width="9.85546875" style="40" bestFit="1" customWidth="1"/>
    <col min="9485" max="9485" width="7" style="40" bestFit="1" customWidth="1"/>
    <col min="9486" max="9728" width="9.140625" style="40"/>
    <col min="9729" max="9729" width="35.7109375" style="40" customWidth="1"/>
    <col min="9730" max="9732" width="15.7109375" style="40" customWidth="1"/>
    <col min="9733" max="9733" width="35.7109375" style="40" customWidth="1"/>
    <col min="9734" max="9734" width="9.85546875" style="40" bestFit="1" customWidth="1"/>
    <col min="9735" max="9735" width="7" style="40" bestFit="1" customWidth="1"/>
    <col min="9736" max="9736" width="8.42578125" style="40" bestFit="1" customWidth="1"/>
    <col min="9737" max="9737" width="9.85546875" style="40" bestFit="1" customWidth="1"/>
    <col min="9738" max="9738" width="7" style="40" bestFit="1" customWidth="1"/>
    <col min="9739" max="9739" width="8.42578125" style="40" bestFit="1" customWidth="1"/>
    <col min="9740" max="9740" width="9.85546875" style="40" bestFit="1" customWidth="1"/>
    <col min="9741" max="9741" width="7" style="40" bestFit="1" customWidth="1"/>
    <col min="9742" max="9984" width="9.140625" style="40"/>
    <col min="9985" max="9985" width="35.7109375" style="40" customWidth="1"/>
    <col min="9986" max="9988" width="15.7109375" style="40" customWidth="1"/>
    <col min="9989" max="9989" width="35.7109375" style="40" customWidth="1"/>
    <col min="9990" max="9990" width="9.85546875" style="40" bestFit="1" customWidth="1"/>
    <col min="9991" max="9991" width="7" style="40" bestFit="1" customWidth="1"/>
    <col min="9992" max="9992" width="8.42578125" style="40" bestFit="1" customWidth="1"/>
    <col min="9993" max="9993" width="9.85546875" style="40" bestFit="1" customWidth="1"/>
    <col min="9994" max="9994" width="7" style="40" bestFit="1" customWidth="1"/>
    <col min="9995" max="9995" width="8.42578125" style="40" bestFit="1" customWidth="1"/>
    <col min="9996" max="9996" width="9.85546875" style="40" bestFit="1" customWidth="1"/>
    <col min="9997" max="9997" width="7" style="40" bestFit="1" customWidth="1"/>
    <col min="9998" max="10240" width="9.140625" style="40"/>
    <col min="10241" max="10241" width="35.7109375" style="40" customWidth="1"/>
    <col min="10242" max="10244" width="15.7109375" style="40" customWidth="1"/>
    <col min="10245" max="10245" width="35.7109375" style="40" customWidth="1"/>
    <col min="10246" max="10246" width="9.85546875" style="40" bestFit="1" customWidth="1"/>
    <col min="10247" max="10247" width="7" style="40" bestFit="1" customWidth="1"/>
    <col min="10248" max="10248" width="8.42578125" style="40" bestFit="1" customWidth="1"/>
    <col min="10249" max="10249" width="9.85546875" style="40" bestFit="1" customWidth="1"/>
    <col min="10250" max="10250" width="7" style="40" bestFit="1" customWidth="1"/>
    <col min="10251" max="10251" width="8.42578125" style="40" bestFit="1" customWidth="1"/>
    <col min="10252" max="10252" width="9.85546875" style="40" bestFit="1" customWidth="1"/>
    <col min="10253" max="10253" width="7" style="40" bestFit="1" customWidth="1"/>
    <col min="10254" max="10496" width="9.140625" style="40"/>
    <col min="10497" max="10497" width="35.7109375" style="40" customWidth="1"/>
    <col min="10498" max="10500" width="15.7109375" style="40" customWidth="1"/>
    <col min="10501" max="10501" width="35.7109375" style="40" customWidth="1"/>
    <col min="10502" max="10502" width="9.85546875" style="40" bestFit="1" customWidth="1"/>
    <col min="10503" max="10503" width="7" style="40" bestFit="1" customWidth="1"/>
    <col min="10504" max="10504" width="8.42578125" style="40" bestFit="1" customWidth="1"/>
    <col min="10505" max="10505" width="9.85546875" style="40" bestFit="1" customWidth="1"/>
    <col min="10506" max="10506" width="7" style="40" bestFit="1" customWidth="1"/>
    <col min="10507" max="10507" width="8.42578125" style="40" bestFit="1" customWidth="1"/>
    <col min="10508" max="10508" width="9.85546875" style="40" bestFit="1" customWidth="1"/>
    <col min="10509" max="10509" width="7" style="40" bestFit="1" customWidth="1"/>
    <col min="10510" max="10752" width="9.140625" style="40"/>
    <col min="10753" max="10753" width="35.7109375" style="40" customWidth="1"/>
    <col min="10754" max="10756" width="15.7109375" style="40" customWidth="1"/>
    <col min="10757" max="10757" width="35.7109375" style="40" customWidth="1"/>
    <col min="10758" max="10758" width="9.85546875" style="40" bestFit="1" customWidth="1"/>
    <col min="10759" max="10759" width="7" style="40" bestFit="1" customWidth="1"/>
    <col min="10760" max="10760" width="8.42578125" style="40" bestFit="1" customWidth="1"/>
    <col min="10761" max="10761" width="9.85546875" style="40" bestFit="1" customWidth="1"/>
    <col min="10762" max="10762" width="7" style="40" bestFit="1" customWidth="1"/>
    <col min="10763" max="10763" width="8.42578125" style="40" bestFit="1" customWidth="1"/>
    <col min="10764" max="10764" width="9.85546875" style="40" bestFit="1" customWidth="1"/>
    <col min="10765" max="10765" width="7" style="40" bestFit="1" customWidth="1"/>
    <col min="10766" max="11008" width="9.140625" style="40"/>
    <col min="11009" max="11009" width="35.7109375" style="40" customWidth="1"/>
    <col min="11010" max="11012" width="15.7109375" style="40" customWidth="1"/>
    <col min="11013" max="11013" width="35.7109375" style="40" customWidth="1"/>
    <col min="11014" max="11014" width="9.85546875" style="40" bestFit="1" customWidth="1"/>
    <col min="11015" max="11015" width="7" style="40" bestFit="1" customWidth="1"/>
    <col min="11016" max="11016" width="8.42578125" style="40" bestFit="1" customWidth="1"/>
    <col min="11017" max="11017" width="9.85546875" style="40" bestFit="1" customWidth="1"/>
    <col min="11018" max="11018" width="7" style="40" bestFit="1" customWidth="1"/>
    <col min="11019" max="11019" width="8.42578125" style="40" bestFit="1" customWidth="1"/>
    <col min="11020" max="11020" width="9.85546875" style="40" bestFit="1" customWidth="1"/>
    <col min="11021" max="11021" width="7" style="40" bestFit="1" customWidth="1"/>
    <col min="11022" max="11264" width="9.140625" style="40"/>
    <col min="11265" max="11265" width="35.7109375" style="40" customWidth="1"/>
    <col min="11266" max="11268" width="15.7109375" style="40" customWidth="1"/>
    <col min="11269" max="11269" width="35.7109375" style="40" customWidth="1"/>
    <col min="11270" max="11270" width="9.85546875" style="40" bestFit="1" customWidth="1"/>
    <col min="11271" max="11271" width="7" style="40" bestFit="1" customWidth="1"/>
    <col min="11272" max="11272" width="8.42578125" style="40" bestFit="1" customWidth="1"/>
    <col min="11273" max="11273" width="9.85546875" style="40" bestFit="1" customWidth="1"/>
    <col min="11274" max="11274" width="7" style="40" bestFit="1" customWidth="1"/>
    <col min="11275" max="11275" width="8.42578125" style="40" bestFit="1" customWidth="1"/>
    <col min="11276" max="11276" width="9.85546875" style="40" bestFit="1" customWidth="1"/>
    <col min="11277" max="11277" width="7" style="40" bestFit="1" customWidth="1"/>
    <col min="11278" max="11520" width="9.140625" style="40"/>
    <col min="11521" max="11521" width="35.7109375" style="40" customWidth="1"/>
    <col min="11522" max="11524" width="15.7109375" style="40" customWidth="1"/>
    <col min="11525" max="11525" width="35.7109375" style="40" customWidth="1"/>
    <col min="11526" max="11526" width="9.85546875" style="40" bestFit="1" customWidth="1"/>
    <col min="11527" max="11527" width="7" style="40" bestFit="1" customWidth="1"/>
    <col min="11528" max="11528" width="8.42578125" style="40" bestFit="1" customWidth="1"/>
    <col min="11529" max="11529" width="9.85546875" style="40" bestFit="1" customWidth="1"/>
    <col min="11530" max="11530" width="7" style="40" bestFit="1" customWidth="1"/>
    <col min="11531" max="11531" width="8.42578125" style="40" bestFit="1" customWidth="1"/>
    <col min="11532" max="11532" width="9.85546875" style="40" bestFit="1" customWidth="1"/>
    <col min="11533" max="11533" width="7" style="40" bestFit="1" customWidth="1"/>
    <col min="11534" max="11776" width="9.140625" style="40"/>
    <col min="11777" max="11777" width="35.7109375" style="40" customWidth="1"/>
    <col min="11778" max="11780" width="15.7109375" style="40" customWidth="1"/>
    <col min="11781" max="11781" width="35.7109375" style="40" customWidth="1"/>
    <col min="11782" max="11782" width="9.85546875" style="40" bestFit="1" customWidth="1"/>
    <col min="11783" max="11783" width="7" style="40" bestFit="1" customWidth="1"/>
    <col min="11784" max="11784" width="8.42578125" style="40" bestFit="1" customWidth="1"/>
    <col min="11785" max="11785" width="9.85546875" style="40" bestFit="1" customWidth="1"/>
    <col min="11786" max="11786" width="7" style="40" bestFit="1" customWidth="1"/>
    <col min="11787" max="11787" width="8.42578125" style="40" bestFit="1" customWidth="1"/>
    <col min="11788" max="11788" width="9.85546875" style="40" bestFit="1" customWidth="1"/>
    <col min="11789" max="11789" width="7" style="40" bestFit="1" customWidth="1"/>
    <col min="11790" max="12032" width="9.140625" style="40"/>
    <col min="12033" max="12033" width="35.7109375" style="40" customWidth="1"/>
    <col min="12034" max="12036" width="15.7109375" style="40" customWidth="1"/>
    <col min="12037" max="12037" width="35.7109375" style="40" customWidth="1"/>
    <col min="12038" max="12038" width="9.85546875" style="40" bestFit="1" customWidth="1"/>
    <col min="12039" max="12039" width="7" style="40" bestFit="1" customWidth="1"/>
    <col min="12040" max="12040" width="8.42578125" style="40" bestFit="1" customWidth="1"/>
    <col min="12041" max="12041" width="9.85546875" style="40" bestFit="1" customWidth="1"/>
    <col min="12042" max="12042" width="7" style="40" bestFit="1" customWidth="1"/>
    <col min="12043" max="12043" width="8.42578125" style="40" bestFit="1" customWidth="1"/>
    <col min="12044" max="12044" width="9.85546875" style="40" bestFit="1" customWidth="1"/>
    <col min="12045" max="12045" width="7" style="40" bestFit="1" customWidth="1"/>
    <col min="12046" max="12288" width="9.140625" style="40"/>
    <col min="12289" max="12289" width="35.7109375" style="40" customWidth="1"/>
    <col min="12290" max="12292" width="15.7109375" style="40" customWidth="1"/>
    <col min="12293" max="12293" width="35.7109375" style="40" customWidth="1"/>
    <col min="12294" max="12294" width="9.85546875" style="40" bestFit="1" customWidth="1"/>
    <col min="12295" max="12295" width="7" style="40" bestFit="1" customWidth="1"/>
    <col min="12296" max="12296" width="8.42578125" style="40" bestFit="1" customWidth="1"/>
    <col min="12297" max="12297" width="9.85546875" style="40" bestFit="1" customWidth="1"/>
    <col min="12298" max="12298" width="7" style="40" bestFit="1" customWidth="1"/>
    <col min="12299" max="12299" width="8.42578125" style="40" bestFit="1" customWidth="1"/>
    <col min="12300" max="12300" width="9.85546875" style="40" bestFit="1" customWidth="1"/>
    <col min="12301" max="12301" width="7" style="40" bestFit="1" customWidth="1"/>
    <col min="12302" max="12544" width="9.140625" style="40"/>
    <col min="12545" max="12545" width="35.7109375" style="40" customWidth="1"/>
    <col min="12546" max="12548" width="15.7109375" style="40" customWidth="1"/>
    <col min="12549" max="12549" width="35.7109375" style="40" customWidth="1"/>
    <col min="12550" max="12550" width="9.85546875" style="40" bestFit="1" customWidth="1"/>
    <col min="12551" max="12551" width="7" style="40" bestFit="1" customWidth="1"/>
    <col min="12552" max="12552" width="8.42578125" style="40" bestFit="1" customWidth="1"/>
    <col min="12553" max="12553" width="9.85546875" style="40" bestFit="1" customWidth="1"/>
    <col min="12554" max="12554" width="7" style="40" bestFit="1" customWidth="1"/>
    <col min="12555" max="12555" width="8.42578125" style="40" bestFit="1" customWidth="1"/>
    <col min="12556" max="12556" width="9.85546875" style="40" bestFit="1" customWidth="1"/>
    <col min="12557" max="12557" width="7" style="40" bestFit="1" customWidth="1"/>
    <col min="12558" max="12800" width="9.140625" style="40"/>
    <col min="12801" max="12801" width="35.7109375" style="40" customWidth="1"/>
    <col min="12802" max="12804" width="15.7109375" style="40" customWidth="1"/>
    <col min="12805" max="12805" width="35.7109375" style="40" customWidth="1"/>
    <col min="12806" max="12806" width="9.85546875" style="40" bestFit="1" customWidth="1"/>
    <col min="12807" max="12807" width="7" style="40" bestFit="1" customWidth="1"/>
    <col min="12808" max="12808" width="8.42578125" style="40" bestFit="1" customWidth="1"/>
    <col min="12809" max="12809" width="9.85546875" style="40" bestFit="1" customWidth="1"/>
    <col min="12810" max="12810" width="7" style="40" bestFit="1" customWidth="1"/>
    <col min="12811" max="12811" width="8.42578125" style="40" bestFit="1" customWidth="1"/>
    <col min="12812" max="12812" width="9.85546875" style="40" bestFit="1" customWidth="1"/>
    <col min="12813" max="12813" width="7" style="40" bestFit="1" customWidth="1"/>
    <col min="12814" max="13056" width="9.140625" style="40"/>
    <col min="13057" max="13057" width="35.7109375" style="40" customWidth="1"/>
    <col min="13058" max="13060" width="15.7109375" style="40" customWidth="1"/>
    <col min="13061" max="13061" width="35.7109375" style="40" customWidth="1"/>
    <col min="13062" max="13062" width="9.85546875" style="40" bestFit="1" customWidth="1"/>
    <col min="13063" max="13063" width="7" style="40" bestFit="1" customWidth="1"/>
    <col min="13064" max="13064" width="8.42578125" style="40" bestFit="1" customWidth="1"/>
    <col min="13065" max="13065" width="9.85546875" style="40" bestFit="1" customWidth="1"/>
    <col min="13066" max="13066" width="7" style="40" bestFit="1" customWidth="1"/>
    <col min="13067" max="13067" width="8.42578125" style="40" bestFit="1" customWidth="1"/>
    <col min="13068" max="13068" width="9.85546875" style="40" bestFit="1" customWidth="1"/>
    <col min="13069" max="13069" width="7" style="40" bestFit="1" customWidth="1"/>
    <col min="13070" max="13312" width="9.140625" style="40"/>
    <col min="13313" max="13313" width="35.7109375" style="40" customWidth="1"/>
    <col min="13314" max="13316" width="15.7109375" style="40" customWidth="1"/>
    <col min="13317" max="13317" width="35.7109375" style="40" customWidth="1"/>
    <col min="13318" max="13318" width="9.85546875" style="40" bestFit="1" customWidth="1"/>
    <col min="13319" max="13319" width="7" style="40" bestFit="1" customWidth="1"/>
    <col min="13320" max="13320" width="8.42578125" style="40" bestFit="1" customWidth="1"/>
    <col min="13321" max="13321" width="9.85546875" style="40" bestFit="1" customWidth="1"/>
    <col min="13322" max="13322" width="7" style="40" bestFit="1" customWidth="1"/>
    <col min="13323" max="13323" width="8.42578125" style="40" bestFit="1" customWidth="1"/>
    <col min="13324" max="13324" width="9.85546875" style="40" bestFit="1" customWidth="1"/>
    <col min="13325" max="13325" width="7" style="40" bestFit="1" customWidth="1"/>
    <col min="13326" max="13568" width="9.140625" style="40"/>
    <col min="13569" max="13569" width="35.7109375" style="40" customWidth="1"/>
    <col min="13570" max="13572" width="15.7109375" style="40" customWidth="1"/>
    <col min="13573" max="13573" width="35.7109375" style="40" customWidth="1"/>
    <col min="13574" max="13574" width="9.85546875" style="40" bestFit="1" customWidth="1"/>
    <col min="13575" max="13575" width="7" style="40" bestFit="1" customWidth="1"/>
    <col min="13576" max="13576" width="8.42578125" style="40" bestFit="1" customWidth="1"/>
    <col min="13577" max="13577" width="9.85546875" style="40" bestFit="1" customWidth="1"/>
    <col min="13578" max="13578" width="7" style="40" bestFit="1" customWidth="1"/>
    <col min="13579" max="13579" width="8.42578125" style="40" bestFit="1" customWidth="1"/>
    <col min="13580" max="13580" width="9.85546875" style="40" bestFit="1" customWidth="1"/>
    <col min="13581" max="13581" width="7" style="40" bestFit="1" customWidth="1"/>
    <col min="13582" max="13824" width="9.140625" style="40"/>
    <col min="13825" max="13825" width="35.7109375" style="40" customWidth="1"/>
    <col min="13826" max="13828" width="15.7109375" style="40" customWidth="1"/>
    <col min="13829" max="13829" width="35.7109375" style="40" customWidth="1"/>
    <col min="13830" max="13830" width="9.85546875" style="40" bestFit="1" customWidth="1"/>
    <col min="13831" max="13831" width="7" style="40" bestFit="1" customWidth="1"/>
    <col min="13832" max="13832" width="8.42578125" style="40" bestFit="1" customWidth="1"/>
    <col min="13833" max="13833" width="9.85546875" style="40" bestFit="1" customWidth="1"/>
    <col min="13834" max="13834" width="7" style="40" bestFit="1" customWidth="1"/>
    <col min="13835" max="13835" width="8.42578125" style="40" bestFit="1" customWidth="1"/>
    <col min="13836" max="13836" width="9.85546875" style="40" bestFit="1" customWidth="1"/>
    <col min="13837" max="13837" width="7" style="40" bestFit="1" customWidth="1"/>
    <col min="13838" max="14080" width="9.140625" style="40"/>
    <col min="14081" max="14081" width="35.7109375" style="40" customWidth="1"/>
    <col min="14082" max="14084" width="15.7109375" style="40" customWidth="1"/>
    <col min="14085" max="14085" width="35.7109375" style="40" customWidth="1"/>
    <col min="14086" max="14086" width="9.85546875" style="40" bestFit="1" customWidth="1"/>
    <col min="14087" max="14087" width="7" style="40" bestFit="1" customWidth="1"/>
    <col min="14088" max="14088" width="8.42578125" style="40" bestFit="1" customWidth="1"/>
    <col min="14089" max="14089" width="9.85546875" style="40" bestFit="1" customWidth="1"/>
    <col min="14090" max="14090" width="7" style="40" bestFit="1" customWidth="1"/>
    <col min="14091" max="14091" width="8.42578125" style="40" bestFit="1" customWidth="1"/>
    <col min="14092" max="14092" width="9.85546875" style="40" bestFit="1" customWidth="1"/>
    <col min="14093" max="14093" width="7" style="40" bestFit="1" customWidth="1"/>
    <col min="14094" max="14336" width="9.140625" style="40"/>
    <col min="14337" max="14337" width="35.7109375" style="40" customWidth="1"/>
    <col min="14338" max="14340" width="15.7109375" style="40" customWidth="1"/>
    <col min="14341" max="14341" width="35.7109375" style="40" customWidth="1"/>
    <col min="14342" max="14342" width="9.85546875" style="40" bestFit="1" customWidth="1"/>
    <col min="14343" max="14343" width="7" style="40" bestFit="1" customWidth="1"/>
    <col min="14344" max="14344" width="8.42578125" style="40" bestFit="1" customWidth="1"/>
    <col min="14345" max="14345" width="9.85546875" style="40" bestFit="1" customWidth="1"/>
    <col min="14346" max="14346" width="7" style="40" bestFit="1" customWidth="1"/>
    <col min="14347" max="14347" width="8.42578125" style="40" bestFit="1" customWidth="1"/>
    <col min="14348" max="14348" width="9.85546875" style="40" bestFit="1" customWidth="1"/>
    <col min="14349" max="14349" width="7" style="40" bestFit="1" customWidth="1"/>
    <col min="14350" max="14592" width="9.140625" style="40"/>
    <col min="14593" max="14593" width="35.7109375" style="40" customWidth="1"/>
    <col min="14594" max="14596" width="15.7109375" style="40" customWidth="1"/>
    <col min="14597" max="14597" width="35.7109375" style="40" customWidth="1"/>
    <col min="14598" max="14598" width="9.85546875" style="40" bestFit="1" customWidth="1"/>
    <col min="14599" max="14599" width="7" style="40" bestFit="1" customWidth="1"/>
    <col min="14600" max="14600" width="8.42578125" style="40" bestFit="1" customWidth="1"/>
    <col min="14601" max="14601" width="9.85546875" style="40" bestFit="1" customWidth="1"/>
    <col min="14602" max="14602" width="7" style="40" bestFit="1" customWidth="1"/>
    <col min="14603" max="14603" width="8.42578125" style="40" bestFit="1" customWidth="1"/>
    <col min="14604" max="14604" width="9.85546875" style="40" bestFit="1" customWidth="1"/>
    <col min="14605" max="14605" width="7" style="40" bestFit="1" customWidth="1"/>
    <col min="14606" max="14848" width="9.140625" style="40"/>
    <col min="14849" max="14849" width="35.7109375" style="40" customWidth="1"/>
    <col min="14850" max="14852" width="15.7109375" style="40" customWidth="1"/>
    <col min="14853" max="14853" width="35.7109375" style="40" customWidth="1"/>
    <col min="14854" max="14854" width="9.85546875" style="40" bestFit="1" customWidth="1"/>
    <col min="14855" max="14855" width="7" style="40" bestFit="1" customWidth="1"/>
    <col min="14856" max="14856" width="8.42578125" style="40" bestFit="1" customWidth="1"/>
    <col min="14857" max="14857" width="9.85546875" style="40" bestFit="1" customWidth="1"/>
    <col min="14858" max="14858" width="7" style="40" bestFit="1" customWidth="1"/>
    <col min="14859" max="14859" width="8.42578125" style="40" bestFit="1" customWidth="1"/>
    <col min="14860" max="14860" width="9.85546875" style="40" bestFit="1" customWidth="1"/>
    <col min="14861" max="14861" width="7" style="40" bestFit="1" customWidth="1"/>
    <col min="14862" max="15104" width="9.140625" style="40"/>
    <col min="15105" max="15105" width="35.7109375" style="40" customWidth="1"/>
    <col min="15106" max="15108" width="15.7109375" style="40" customWidth="1"/>
    <col min="15109" max="15109" width="35.7109375" style="40" customWidth="1"/>
    <col min="15110" max="15110" width="9.85546875" style="40" bestFit="1" customWidth="1"/>
    <col min="15111" max="15111" width="7" style="40" bestFit="1" customWidth="1"/>
    <col min="15112" max="15112" width="8.42578125" style="40" bestFit="1" customWidth="1"/>
    <col min="15113" max="15113" width="9.85546875" style="40" bestFit="1" customWidth="1"/>
    <col min="15114" max="15114" width="7" style="40" bestFit="1" customWidth="1"/>
    <col min="15115" max="15115" width="8.42578125" style="40" bestFit="1" customWidth="1"/>
    <col min="15116" max="15116" width="9.85546875" style="40" bestFit="1" customWidth="1"/>
    <col min="15117" max="15117" width="7" style="40" bestFit="1" customWidth="1"/>
    <col min="15118" max="15360" width="9.140625" style="40"/>
    <col min="15361" max="15361" width="35.7109375" style="40" customWidth="1"/>
    <col min="15362" max="15364" width="15.7109375" style="40" customWidth="1"/>
    <col min="15365" max="15365" width="35.7109375" style="40" customWidth="1"/>
    <col min="15366" max="15366" width="9.85546875" style="40" bestFit="1" customWidth="1"/>
    <col min="15367" max="15367" width="7" style="40" bestFit="1" customWidth="1"/>
    <col min="15368" max="15368" width="8.42578125" style="40" bestFit="1" customWidth="1"/>
    <col min="15369" max="15369" width="9.85546875" style="40" bestFit="1" customWidth="1"/>
    <col min="15370" max="15370" width="7" style="40" bestFit="1" customWidth="1"/>
    <col min="15371" max="15371" width="8.42578125" style="40" bestFit="1" customWidth="1"/>
    <col min="15372" max="15372" width="9.85546875" style="40" bestFit="1" customWidth="1"/>
    <col min="15373" max="15373" width="7" style="40" bestFit="1" customWidth="1"/>
    <col min="15374" max="15616" width="9.140625" style="40"/>
    <col min="15617" max="15617" width="35.7109375" style="40" customWidth="1"/>
    <col min="15618" max="15620" width="15.7109375" style="40" customWidth="1"/>
    <col min="15621" max="15621" width="35.7109375" style="40" customWidth="1"/>
    <col min="15622" max="15622" width="9.85546875" style="40" bestFit="1" customWidth="1"/>
    <col min="15623" max="15623" width="7" style="40" bestFit="1" customWidth="1"/>
    <col min="15624" max="15624" width="8.42578125" style="40" bestFit="1" customWidth="1"/>
    <col min="15625" max="15625" width="9.85546875" style="40" bestFit="1" customWidth="1"/>
    <col min="15626" max="15626" width="7" style="40" bestFit="1" customWidth="1"/>
    <col min="15627" max="15627" width="8.42578125" style="40" bestFit="1" customWidth="1"/>
    <col min="15628" max="15628" width="9.85546875" style="40" bestFit="1" customWidth="1"/>
    <col min="15629" max="15629" width="7" style="40" bestFit="1" customWidth="1"/>
    <col min="15630" max="15872" width="9.140625" style="40"/>
    <col min="15873" max="15873" width="35.7109375" style="40" customWidth="1"/>
    <col min="15874" max="15876" width="15.7109375" style="40" customWidth="1"/>
    <col min="15877" max="15877" width="35.7109375" style="40" customWidth="1"/>
    <col min="15878" max="15878" width="9.85546875" style="40" bestFit="1" customWidth="1"/>
    <col min="15879" max="15879" width="7" style="40" bestFit="1" customWidth="1"/>
    <col min="15880" max="15880" width="8.42578125" style="40" bestFit="1" customWidth="1"/>
    <col min="15881" max="15881" width="9.85546875" style="40" bestFit="1" customWidth="1"/>
    <col min="15882" max="15882" width="7" style="40" bestFit="1" customWidth="1"/>
    <col min="15883" max="15883" width="8.42578125" style="40" bestFit="1" customWidth="1"/>
    <col min="15884" max="15884" width="9.85546875" style="40" bestFit="1" customWidth="1"/>
    <col min="15885" max="15885" width="7" style="40" bestFit="1" customWidth="1"/>
    <col min="15886" max="16128" width="9.140625" style="40"/>
    <col min="16129" max="16129" width="35.7109375" style="40" customWidth="1"/>
    <col min="16130" max="16132" width="15.7109375" style="40" customWidth="1"/>
    <col min="16133" max="16133" width="35.7109375" style="40" customWidth="1"/>
    <col min="16134" max="16134" width="9.85546875" style="40" bestFit="1" customWidth="1"/>
    <col min="16135" max="16135" width="7" style="40" bestFit="1" customWidth="1"/>
    <col min="16136" max="16136" width="8.42578125" style="40" bestFit="1" customWidth="1"/>
    <col min="16137" max="16137" width="9.85546875" style="40" bestFit="1" customWidth="1"/>
    <col min="16138" max="16138" width="7" style="40" bestFit="1" customWidth="1"/>
    <col min="16139" max="16139" width="8.42578125" style="40" bestFit="1" customWidth="1"/>
    <col min="16140" max="16140" width="9.85546875" style="40" bestFit="1" customWidth="1"/>
    <col min="16141" max="16141" width="7" style="40" bestFit="1" customWidth="1"/>
    <col min="16142" max="16384" width="9.140625" style="40"/>
  </cols>
  <sheetData>
    <row r="1" spans="1:13" ht="21.95" customHeight="1">
      <c r="A1" s="1146" t="s">
        <v>664</v>
      </c>
      <c r="B1" s="1146"/>
      <c r="C1" s="1146"/>
      <c r="D1" s="1146"/>
      <c r="E1" s="1146"/>
      <c r="F1" s="240"/>
      <c r="G1" s="9"/>
      <c r="H1" s="9"/>
      <c r="I1" s="9"/>
      <c r="J1" s="9"/>
      <c r="K1" s="9"/>
      <c r="L1" s="9"/>
    </row>
    <row r="2" spans="1:13" ht="35.25" customHeight="1">
      <c r="A2" s="1316" t="s">
        <v>1003</v>
      </c>
      <c r="B2" s="1147"/>
      <c r="C2" s="1147"/>
      <c r="D2" s="1147"/>
      <c r="E2" s="1147"/>
      <c r="F2" s="239"/>
      <c r="G2" s="9"/>
      <c r="H2" s="9"/>
      <c r="I2" s="9"/>
      <c r="J2" s="9"/>
      <c r="K2" s="9"/>
      <c r="L2" s="9"/>
    </row>
    <row r="3" spans="1:13" ht="21.95" customHeight="1">
      <c r="A3" s="1147">
        <v>2016</v>
      </c>
      <c r="B3" s="1147"/>
      <c r="C3" s="1147"/>
      <c r="D3" s="1147"/>
      <c r="E3" s="1147"/>
      <c r="F3" s="239"/>
      <c r="G3" s="9"/>
      <c r="H3" s="9"/>
      <c r="I3" s="9"/>
      <c r="J3" s="9"/>
      <c r="K3" s="9"/>
    </row>
    <row r="4" spans="1:13" ht="19.5" customHeight="1">
      <c r="A4" s="664" t="s">
        <v>1032</v>
      </c>
      <c r="B4" s="666"/>
      <c r="C4" s="666"/>
      <c r="D4" s="666"/>
      <c r="E4" s="665" t="s">
        <v>112</v>
      </c>
      <c r="F4" s="9"/>
      <c r="G4" s="9"/>
      <c r="H4" s="229"/>
      <c r="I4" s="1495"/>
      <c r="J4" s="1495"/>
      <c r="K4" s="9"/>
      <c r="L4" s="9"/>
      <c r="M4" s="9"/>
    </row>
    <row r="5" spans="1:13" ht="35.1" customHeight="1">
      <c r="A5" s="51" t="s">
        <v>120</v>
      </c>
      <c r="B5" s="51" t="s">
        <v>1078</v>
      </c>
      <c r="C5" s="51" t="s">
        <v>1075</v>
      </c>
      <c r="D5" s="51" t="s">
        <v>1074</v>
      </c>
      <c r="E5" s="206" t="s">
        <v>121</v>
      </c>
    </row>
    <row r="6" spans="1:13" ht="30" customHeight="1" thickBot="1">
      <c r="A6" s="366" t="s">
        <v>122</v>
      </c>
      <c r="B6" s="562">
        <f>D6+C6</f>
        <v>53</v>
      </c>
      <c r="C6" s="532">
        <v>25</v>
      </c>
      <c r="D6" s="532">
        <v>28</v>
      </c>
      <c r="E6" s="135" t="s">
        <v>123</v>
      </c>
    </row>
    <row r="7" spans="1:13" ht="30" customHeight="1" thickTop="1" thickBot="1">
      <c r="A7" s="367" t="s">
        <v>894</v>
      </c>
      <c r="B7" s="563">
        <f t="shared" ref="B7:B11" si="0">D7+C7</f>
        <v>14</v>
      </c>
      <c r="C7" s="527">
        <v>4</v>
      </c>
      <c r="D7" s="527">
        <v>10</v>
      </c>
      <c r="E7" s="134" t="s">
        <v>124</v>
      </c>
    </row>
    <row r="8" spans="1:13" ht="30" customHeight="1" thickTop="1" thickBot="1">
      <c r="A8" s="368" t="s">
        <v>264</v>
      </c>
      <c r="B8" s="564">
        <f t="shared" si="0"/>
        <v>46</v>
      </c>
      <c r="C8" s="529">
        <v>25</v>
      </c>
      <c r="D8" s="529">
        <v>21</v>
      </c>
      <c r="E8" s="133" t="s">
        <v>125</v>
      </c>
    </row>
    <row r="9" spans="1:13" ht="30" customHeight="1" thickTop="1" thickBot="1">
      <c r="A9" s="367" t="s">
        <v>126</v>
      </c>
      <c r="B9" s="563">
        <f t="shared" si="0"/>
        <v>40</v>
      </c>
      <c r="C9" s="527">
        <v>22</v>
      </c>
      <c r="D9" s="527">
        <v>18</v>
      </c>
      <c r="E9" s="134" t="s">
        <v>127</v>
      </c>
    </row>
    <row r="10" spans="1:13" ht="30" customHeight="1" thickTop="1">
      <c r="A10" s="409" t="s">
        <v>130</v>
      </c>
      <c r="B10" s="565">
        <f t="shared" si="0"/>
        <v>8</v>
      </c>
      <c r="C10" s="560">
        <v>3</v>
      </c>
      <c r="D10" s="560">
        <v>5</v>
      </c>
      <c r="E10" s="137" t="s">
        <v>131</v>
      </c>
    </row>
    <row r="11" spans="1:13" ht="35.1" customHeight="1">
      <c r="A11" s="195" t="s">
        <v>66</v>
      </c>
      <c r="B11" s="566">
        <f t="shared" si="0"/>
        <v>161</v>
      </c>
      <c r="C11" s="549">
        <f>SUM(C6:C10)</f>
        <v>79</v>
      </c>
      <c r="D11" s="549">
        <f>SUM(D6:D10)</f>
        <v>82</v>
      </c>
      <c r="E11" s="195" t="s">
        <v>67</v>
      </c>
    </row>
    <row r="14" spans="1:13" ht="25.5">
      <c r="A14" s="46" t="s">
        <v>265</v>
      </c>
    </row>
    <row r="15" spans="1:13" ht="25.5">
      <c r="A15" s="658" t="s">
        <v>979</v>
      </c>
    </row>
    <row r="16" spans="1:13" ht="25.5">
      <c r="A16" s="658" t="s">
        <v>267</v>
      </c>
    </row>
    <row r="17" spans="1:4" ht="25.5">
      <c r="A17" s="48" t="s">
        <v>268</v>
      </c>
      <c r="D17" s="102" t="s">
        <v>459</v>
      </c>
    </row>
    <row r="18" spans="1:4" ht="25.5">
      <c r="A18" s="49" t="s">
        <v>269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view="pageBreakPreview" zoomScaleNormal="100" zoomScaleSheetLayoutView="100" workbookViewId="0">
      <selection activeCell="L14" sqref="L14"/>
    </sheetView>
  </sheetViews>
  <sheetFormatPr defaultColWidth="9.140625" defaultRowHeight="12.75"/>
  <cols>
    <col min="1" max="1" width="18.28515625" style="639" customWidth="1"/>
    <col min="2" max="2" width="35.85546875" style="639" customWidth="1"/>
    <col min="3" max="3" width="6.42578125" style="639" customWidth="1"/>
    <col min="4" max="4" width="6.42578125" style="647" customWidth="1"/>
    <col min="5" max="11" width="6.42578125" style="650" customWidth="1"/>
    <col min="12" max="12" width="35.7109375" style="663" customWidth="1"/>
    <col min="13" max="16384" width="9.140625" style="639"/>
  </cols>
  <sheetData>
    <row r="1" spans="1:12" ht="17.25" customHeight="1">
      <c r="A1" s="1499" t="s">
        <v>854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</row>
    <row r="2" spans="1:12" s="649" customFormat="1" ht="17.25" customHeight="1">
      <c r="A2" s="1500" t="s">
        <v>1060</v>
      </c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</row>
    <row r="3" spans="1:12" ht="17.25" customHeight="1">
      <c r="A3" s="1480">
        <v>2016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</row>
    <row r="4" spans="1:12" ht="15.75">
      <c r="A4" s="653" t="s">
        <v>1034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62" t="s">
        <v>1033</v>
      </c>
    </row>
    <row r="5" spans="1:12" ht="29.45" customHeight="1">
      <c r="A5" s="1503" t="s">
        <v>853</v>
      </c>
      <c r="B5" s="1306" t="s">
        <v>161</v>
      </c>
      <c r="C5" s="1488" t="s">
        <v>1125</v>
      </c>
      <c r="D5" s="1488"/>
      <c r="E5" s="1488"/>
      <c r="F5" s="1255" t="s">
        <v>1126</v>
      </c>
      <c r="G5" s="1255"/>
      <c r="H5" s="1255"/>
      <c r="I5" s="1255" t="s">
        <v>1127</v>
      </c>
      <c r="J5" s="1255"/>
      <c r="K5" s="1255"/>
      <c r="L5" s="1307" t="s">
        <v>859</v>
      </c>
    </row>
    <row r="6" spans="1:12" ht="25.5">
      <c r="A6" s="1504"/>
      <c r="B6" s="1502"/>
      <c r="C6" s="899" t="s">
        <v>566</v>
      </c>
      <c r="D6" s="898" t="s">
        <v>1062</v>
      </c>
      <c r="E6" s="898" t="s">
        <v>497</v>
      </c>
      <c r="F6" s="899" t="s">
        <v>46</v>
      </c>
      <c r="G6" s="898" t="s">
        <v>1062</v>
      </c>
      <c r="H6" s="898" t="s">
        <v>497</v>
      </c>
      <c r="I6" s="899" t="s">
        <v>46</v>
      </c>
      <c r="J6" s="898" t="s">
        <v>1062</v>
      </c>
      <c r="K6" s="898" t="s">
        <v>497</v>
      </c>
      <c r="L6" s="1501"/>
    </row>
    <row r="7" spans="1:12" s="740" customFormat="1" ht="13.5" thickBot="1">
      <c r="A7" s="903" t="s">
        <v>1284</v>
      </c>
      <c r="B7" s="904" t="s">
        <v>1285</v>
      </c>
      <c r="C7" s="909">
        <f>E7+D7</f>
        <v>1</v>
      </c>
      <c r="D7" s="902">
        <f>J7+G7</f>
        <v>0</v>
      </c>
      <c r="E7" s="902">
        <f>K7+H7</f>
        <v>1</v>
      </c>
      <c r="F7" s="909">
        <f>H7+G7</f>
        <v>1</v>
      </c>
      <c r="G7" s="911">
        <f>0</f>
        <v>0</v>
      </c>
      <c r="H7" s="902">
        <v>1</v>
      </c>
      <c r="I7" s="909">
        <f>K7+J7</f>
        <v>0</v>
      </c>
      <c r="J7" s="902">
        <f>0</f>
        <v>0</v>
      </c>
      <c r="K7" s="902">
        <f>0</f>
        <v>0</v>
      </c>
      <c r="L7" s="907" t="s">
        <v>1286</v>
      </c>
    </row>
    <row r="8" spans="1:12" s="741" customFormat="1" ht="13.5" thickBot="1">
      <c r="A8" s="905" t="s">
        <v>759</v>
      </c>
      <c r="B8" s="906" t="s">
        <v>1287</v>
      </c>
      <c r="C8" s="910">
        <f t="shared" ref="C8:C32" si="0">E8+D8</f>
        <v>1</v>
      </c>
      <c r="D8" s="652">
        <f t="shared" ref="D8:D32" si="1">J8+G8</f>
        <v>1</v>
      </c>
      <c r="E8" s="652">
        <f t="shared" ref="E8:E32" si="2">K8+H8</f>
        <v>0</v>
      </c>
      <c r="F8" s="910">
        <f t="shared" ref="F8:F32" si="3">H8+G8</f>
        <v>1</v>
      </c>
      <c r="G8" s="912">
        <v>1</v>
      </c>
      <c r="H8" s="652">
        <f>0</f>
        <v>0</v>
      </c>
      <c r="I8" s="910">
        <f t="shared" ref="I8:I32" si="4">K8+J8</f>
        <v>0</v>
      </c>
      <c r="J8" s="652">
        <f>0</f>
        <v>0</v>
      </c>
      <c r="K8" s="652">
        <f>0</f>
        <v>0</v>
      </c>
      <c r="L8" s="908" t="s">
        <v>936</v>
      </c>
    </row>
    <row r="9" spans="1:12" s="740" customFormat="1" ht="34.5" thickBot="1">
      <c r="A9" s="903" t="s">
        <v>1288</v>
      </c>
      <c r="B9" s="904" t="s">
        <v>763</v>
      </c>
      <c r="C9" s="909">
        <f t="shared" si="0"/>
        <v>1</v>
      </c>
      <c r="D9" s="902">
        <f t="shared" si="1"/>
        <v>0</v>
      </c>
      <c r="E9" s="902">
        <f t="shared" si="2"/>
        <v>1</v>
      </c>
      <c r="F9" s="909">
        <f t="shared" si="3"/>
        <v>1</v>
      </c>
      <c r="G9" s="911">
        <f>0</f>
        <v>0</v>
      </c>
      <c r="H9" s="902">
        <v>1</v>
      </c>
      <c r="I9" s="909">
        <f t="shared" si="4"/>
        <v>0</v>
      </c>
      <c r="J9" s="902">
        <f>0</f>
        <v>0</v>
      </c>
      <c r="K9" s="902">
        <f>0</f>
        <v>0</v>
      </c>
      <c r="L9" s="907" t="s">
        <v>1289</v>
      </c>
    </row>
    <row r="10" spans="1:12" s="741" customFormat="1" ht="13.5" thickBot="1">
      <c r="A10" s="905" t="s">
        <v>1011</v>
      </c>
      <c r="B10" s="906" t="s">
        <v>1008</v>
      </c>
      <c r="C10" s="910">
        <f t="shared" si="0"/>
        <v>1</v>
      </c>
      <c r="D10" s="652">
        <f t="shared" si="1"/>
        <v>1</v>
      </c>
      <c r="E10" s="652">
        <f t="shared" si="2"/>
        <v>0</v>
      </c>
      <c r="F10" s="910">
        <f t="shared" si="3"/>
        <v>1</v>
      </c>
      <c r="G10" s="912">
        <v>1</v>
      </c>
      <c r="H10" s="652">
        <f>0</f>
        <v>0</v>
      </c>
      <c r="I10" s="910">
        <f t="shared" si="4"/>
        <v>0</v>
      </c>
      <c r="J10" s="652">
        <f>0</f>
        <v>0</v>
      </c>
      <c r="K10" s="652">
        <f>0</f>
        <v>0</v>
      </c>
      <c r="L10" s="908" t="s">
        <v>1290</v>
      </c>
    </row>
    <row r="11" spans="1:12" s="740" customFormat="1" ht="13.5" thickBot="1">
      <c r="A11" s="903" t="s">
        <v>1291</v>
      </c>
      <c r="B11" s="904" t="s">
        <v>1292</v>
      </c>
      <c r="C11" s="909">
        <f t="shared" si="0"/>
        <v>1</v>
      </c>
      <c r="D11" s="902">
        <f t="shared" si="1"/>
        <v>1</v>
      </c>
      <c r="E11" s="902">
        <f t="shared" si="2"/>
        <v>0</v>
      </c>
      <c r="F11" s="909">
        <f t="shared" si="3"/>
        <v>1</v>
      </c>
      <c r="G11" s="911">
        <v>1</v>
      </c>
      <c r="H11" s="902">
        <f>0</f>
        <v>0</v>
      </c>
      <c r="I11" s="909">
        <f t="shared" si="4"/>
        <v>0</v>
      </c>
      <c r="J11" s="902">
        <f>0</f>
        <v>0</v>
      </c>
      <c r="K11" s="902">
        <f>0</f>
        <v>0</v>
      </c>
      <c r="L11" s="907" t="s">
        <v>952</v>
      </c>
    </row>
    <row r="12" spans="1:12" s="741" customFormat="1" ht="34.5" thickBot="1">
      <c r="A12" s="905" t="s">
        <v>800</v>
      </c>
      <c r="B12" s="906" t="s">
        <v>1293</v>
      </c>
      <c r="C12" s="910">
        <f t="shared" si="0"/>
        <v>3</v>
      </c>
      <c r="D12" s="652">
        <f t="shared" si="1"/>
        <v>3</v>
      </c>
      <c r="E12" s="652">
        <f t="shared" si="2"/>
        <v>0</v>
      </c>
      <c r="F12" s="910">
        <f t="shared" si="3"/>
        <v>2</v>
      </c>
      <c r="G12" s="912">
        <v>2</v>
      </c>
      <c r="H12" s="652">
        <f>0</f>
        <v>0</v>
      </c>
      <c r="I12" s="910">
        <f t="shared" si="4"/>
        <v>1</v>
      </c>
      <c r="J12" s="652">
        <v>1</v>
      </c>
      <c r="K12" s="652">
        <f>0</f>
        <v>0</v>
      </c>
      <c r="L12" s="908" t="s">
        <v>1294</v>
      </c>
    </row>
    <row r="13" spans="1:12" s="740" customFormat="1" ht="13.5" thickBot="1">
      <c r="A13" s="903" t="s">
        <v>1295</v>
      </c>
      <c r="B13" s="904" t="s">
        <v>1296</v>
      </c>
      <c r="C13" s="909">
        <f t="shared" si="0"/>
        <v>4</v>
      </c>
      <c r="D13" s="902">
        <f t="shared" si="1"/>
        <v>2</v>
      </c>
      <c r="E13" s="902">
        <f t="shared" si="2"/>
        <v>2</v>
      </c>
      <c r="F13" s="909">
        <f t="shared" si="3"/>
        <v>3</v>
      </c>
      <c r="G13" s="911">
        <v>1</v>
      </c>
      <c r="H13" s="902">
        <v>2</v>
      </c>
      <c r="I13" s="909">
        <f t="shared" si="4"/>
        <v>1</v>
      </c>
      <c r="J13" s="902">
        <v>1</v>
      </c>
      <c r="K13" s="902">
        <f>0</f>
        <v>0</v>
      </c>
      <c r="L13" s="907" t="s">
        <v>1297</v>
      </c>
    </row>
    <row r="14" spans="1:12" s="741" customFormat="1" ht="13.5" thickBot="1">
      <c r="A14" s="905" t="s">
        <v>1014</v>
      </c>
      <c r="B14" s="906" t="s">
        <v>1015</v>
      </c>
      <c r="C14" s="910">
        <f t="shared" si="0"/>
        <v>3</v>
      </c>
      <c r="D14" s="652">
        <f t="shared" si="1"/>
        <v>0</v>
      </c>
      <c r="E14" s="652">
        <f t="shared" si="2"/>
        <v>3</v>
      </c>
      <c r="F14" s="910">
        <f t="shared" si="3"/>
        <v>2</v>
      </c>
      <c r="G14" s="912">
        <f>0</f>
        <v>0</v>
      </c>
      <c r="H14" s="652">
        <v>2</v>
      </c>
      <c r="I14" s="910">
        <f t="shared" si="4"/>
        <v>1</v>
      </c>
      <c r="J14" s="652">
        <f>0</f>
        <v>0</v>
      </c>
      <c r="K14" s="652">
        <v>1</v>
      </c>
      <c r="L14" s="908" t="s">
        <v>1021</v>
      </c>
    </row>
    <row r="15" spans="1:12" s="740" customFormat="1" ht="13.5" thickBot="1">
      <c r="A15" s="903" t="s">
        <v>816</v>
      </c>
      <c r="B15" s="904" t="s">
        <v>817</v>
      </c>
      <c r="C15" s="909">
        <f t="shared" si="0"/>
        <v>1</v>
      </c>
      <c r="D15" s="902">
        <f t="shared" si="1"/>
        <v>0</v>
      </c>
      <c r="E15" s="902">
        <f t="shared" si="2"/>
        <v>1</v>
      </c>
      <c r="F15" s="909">
        <f t="shared" si="3"/>
        <v>1</v>
      </c>
      <c r="G15" s="911">
        <f>0</f>
        <v>0</v>
      </c>
      <c r="H15" s="902">
        <v>1</v>
      </c>
      <c r="I15" s="909">
        <f t="shared" si="4"/>
        <v>0</v>
      </c>
      <c r="J15" s="902">
        <f>0</f>
        <v>0</v>
      </c>
      <c r="K15" s="902">
        <f>0</f>
        <v>0</v>
      </c>
      <c r="L15" s="907" t="s">
        <v>963</v>
      </c>
    </row>
    <row r="16" spans="1:12" s="741" customFormat="1" ht="13.5" thickBot="1">
      <c r="A16" s="905" t="s">
        <v>1298</v>
      </c>
      <c r="B16" s="906" t="s">
        <v>600</v>
      </c>
      <c r="C16" s="910">
        <f t="shared" si="0"/>
        <v>1</v>
      </c>
      <c r="D16" s="652">
        <f t="shared" si="1"/>
        <v>1</v>
      </c>
      <c r="E16" s="652">
        <f t="shared" si="2"/>
        <v>0</v>
      </c>
      <c r="F16" s="910">
        <f t="shared" si="3"/>
        <v>0</v>
      </c>
      <c r="G16" s="912">
        <f>0</f>
        <v>0</v>
      </c>
      <c r="H16" s="652">
        <f>0</f>
        <v>0</v>
      </c>
      <c r="I16" s="910">
        <f t="shared" si="4"/>
        <v>1</v>
      </c>
      <c r="J16" s="652">
        <v>1</v>
      </c>
      <c r="K16" s="652">
        <f>0</f>
        <v>0</v>
      </c>
      <c r="L16" s="908" t="s">
        <v>1299</v>
      </c>
    </row>
    <row r="17" spans="1:12" s="740" customFormat="1" ht="23.25" thickBot="1">
      <c r="A17" s="903" t="s">
        <v>1300</v>
      </c>
      <c r="B17" s="904" t="s">
        <v>1301</v>
      </c>
      <c r="C17" s="909">
        <f t="shared" si="0"/>
        <v>15</v>
      </c>
      <c r="D17" s="902">
        <f t="shared" si="1"/>
        <v>8</v>
      </c>
      <c r="E17" s="902">
        <f t="shared" si="2"/>
        <v>7</v>
      </c>
      <c r="F17" s="909">
        <f t="shared" si="3"/>
        <v>8</v>
      </c>
      <c r="G17" s="911">
        <v>5</v>
      </c>
      <c r="H17" s="902">
        <v>3</v>
      </c>
      <c r="I17" s="909">
        <f t="shared" si="4"/>
        <v>7</v>
      </c>
      <c r="J17" s="902">
        <v>3</v>
      </c>
      <c r="K17" s="902">
        <v>4</v>
      </c>
      <c r="L17" s="907" t="s">
        <v>1302</v>
      </c>
    </row>
    <row r="18" spans="1:12" s="741" customFormat="1" ht="13.5" thickBot="1">
      <c r="A18" s="905" t="s">
        <v>1303</v>
      </c>
      <c r="B18" s="906" t="s">
        <v>1304</v>
      </c>
      <c r="C18" s="910">
        <f t="shared" si="0"/>
        <v>2</v>
      </c>
      <c r="D18" s="652">
        <f t="shared" si="1"/>
        <v>2</v>
      </c>
      <c r="E18" s="652">
        <f t="shared" si="2"/>
        <v>0</v>
      </c>
      <c r="F18" s="910">
        <f t="shared" si="3"/>
        <v>1</v>
      </c>
      <c r="G18" s="912">
        <v>1</v>
      </c>
      <c r="H18" s="652">
        <f>0</f>
        <v>0</v>
      </c>
      <c r="I18" s="910">
        <f t="shared" si="4"/>
        <v>1</v>
      </c>
      <c r="J18" s="652">
        <v>1</v>
      </c>
      <c r="K18" s="652">
        <f>0</f>
        <v>0</v>
      </c>
      <c r="L18" s="908" t="s">
        <v>1305</v>
      </c>
    </row>
    <row r="19" spans="1:12" s="740" customFormat="1" ht="13.5" thickBot="1">
      <c r="A19" s="903" t="s">
        <v>1306</v>
      </c>
      <c r="B19" s="904" t="s">
        <v>1307</v>
      </c>
      <c r="C19" s="909">
        <f t="shared" si="0"/>
        <v>1</v>
      </c>
      <c r="D19" s="902">
        <f t="shared" si="1"/>
        <v>1</v>
      </c>
      <c r="E19" s="902">
        <f t="shared" si="2"/>
        <v>0</v>
      </c>
      <c r="F19" s="909">
        <f t="shared" si="3"/>
        <v>0</v>
      </c>
      <c r="G19" s="911">
        <f>0</f>
        <v>0</v>
      </c>
      <c r="H19" s="902">
        <f>0</f>
        <v>0</v>
      </c>
      <c r="I19" s="909">
        <f t="shared" si="4"/>
        <v>1</v>
      </c>
      <c r="J19" s="902">
        <v>1</v>
      </c>
      <c r="K19" s="902">
        <f>0</f>
        <v>0</v>
      </c>
      <c r="L19" s="907" t="s">
        <v>1308</v>
      </c>
    </row>
    <row r="20" spans="1:12" s="741" customFormat="1" ht="13.5" thickBot="1">
      <c r="A20" s="905" t="s">
        <v>846</v>
      </c>
      <c r="B20" s="906" t="s">
        <v>847</v>
      </c>
      <c r="C20" s="910">
        <f t="shared" si="0"/>
        <v>18</v>
      </c>
      <c r="D20" s="652">
        <f t="shared" si="1"/>
        <v>7</v>
      </c>
      <c r="E20" s="652">
        <f t="shared" si="2"/>
        <v>11</v>
      </c>
      <c r="F20" s="910">
        <f t="shared" si="3"/>
        <v>8</v>
      </c>
      <c r="G20" s="912">
        <v>3</v>
      </c>
      <c r="H20" s="652">
        <v>5</v>
      </c>
      <c r="I20" s="910">
        <f t="shared" si="4"/>
        <v>10</v>
      </c>
      <c r="J20" s="652">
        <v>4</v>
      </c>
      <c r="K20" s="652">
        <v>6</v>
      </c>
      <c r="L20" s="908" t="s">
        <v>1309</v>
      </c>
    </row>
    <row r="21" spans="1:12" s="740" customFormat="1" ht="13.5" thickBot="1">
      <c r="A21" s="903" t="s">
        <v>1310</v>
      </c>
      <c r="B21" s="904" t="s">
        <v>848</v>
      </c>
      <c r="C21" s="909">
        <f t="shared" si="0"/>
        <v>9</v>
      </c>
      <c r="D21" s="902">
        <f t="shared" si="1"/>
        <v>5</v>
      </c>
      <c r="E21" s="902">
        <f t="shared" si="2"/>
        <v>4</v>
      </c>
      <c r="F21" s="909">
        <f t="shared" si="3"/>
        <v>7</v>
      </c>
      <c r="G21" s="911">
        <v>4</v>
      </c>
      <c r="H21" s="902">
        <v>3</v>
      </c>
      <c r="I21" s="909">
        <f t="shared" si="4"/>
        <v>2</v>
      </c>
      <c r="J21" s="902">
        <v>1</v>
      </c>
      <c r="K21" s="902">
        <v>1</v>
      </c>
      <c r="L21" s="907" t="s">
        <v>1311</v>
      </c>
    </row>
    <row r="22" spans="1:12" s="741" customFormat="1" ht="23.25" thickBot="1">
      <c r="A22" s="905" t="s">
        <v>1312</v>
      </c>
      <c r="B22" s="906" t="s">
        <v>1016</v>
      </c>
      <c r="C22" s="910">
        <f t="shared" si="0"/>
        <v>1</v>
      </c>
      <c r="D22" s="652">
        <f t="shared" si="1"/>
        <v>1</v>
      </c>
      <c r="E22" s="652">
        <f t="shared" si="2"/>
        <v>0</v>
      </c>
      <c r="F22" s="910">
        <f t="shared" si="3"/>
        <v>1</v>
      </c>
      <c r="G22" s="912">
        <v>1</v>
      </c>
      <c r="H22" s="652">
        <f>0</f>
        <v>0</v>
      </c>
      <c r="I22" s="910">
        <f t="shared" si="4"/>
        <v>0</v>
      </c>
      <c r="J22" s="652">
        <f>0</f>
        <v>0</v>
      </c>
      <c r="K22" s="652">
        <f>0</f>
        <v>0</v>
      </c>
      <c r="L22" s="908" t="s">
        <v>1313</v>
      </c>
    </row>
    <row r="23" spans="1:12" s="740" customFormat="1" ht="23.25" thickBot="1">
      <c r="A23" s="903" t="s">
        <v>1314</v>
      </c>
      <c r="B23" s="904" t="s">
        <v>1315</v>
      </c>
      <c r="C23" s="909">
        <f t="shared" si="0"/>
        <v>4</v>
      </c>
      <c r="D23" s="902">
        <f t="shared" si="1"/>
        <v>3</v>
      </c>
      <c r="E23" s="902">
        <f t="shared" si="2"/>
        <v>1</v>
      </c>
      <c r="F23" s="909">
        <f t="shared" si="3"/>
        <v>3</v>
      </c>
      <c r="G23" s="911">
        <v>2</v>
      </c>
      <c r="H23" s="902">
        <v>1</v>
      </c>
      <c r="I23" s="909">
        <f t="shared" si="4"/>
        <v>1</v>
      </c>
      <c r="J23" s="902">
        <v>1</v>
      </c>
      <c r="K23" s="902">
        <f>0</f>
        <v>0</v>
      </c>
      <c r="L23" s="907" t="s">
        <v>1316</v>
      </c>
    </row>
    <row r="24" spans="1:12" s="741" customFormat="1" ht="23.25" thickBot="1">
      <c r="A24" s="905" t="s">
        <v>849</v>
      </c>
      <c r="B24" s="906" t="s">
        <v>1317</v>
      </c>
      <c r="C24" s="910">
        <f t="shared" si="0"/>
        <v>5</v>
      </c>
      <c r="D24" s="652">
        <f t="shared" si="1"/>
        <v>2</v>
      </c>
      <c r="E24" s="652">
        <f t="shared" si="2"/>
        <v>3</v>
      </c>
      <c r="F24" s="910">
        <f t="shared" si="3"/>
        <v>3</v>
      </c>
      <c r="G24" s="912">
        <v>2</v>
      </c>
      <c r="H24" s="652">
        <v>1</v>
      </c>
      <c r="I24" s="910">
        <f t="shared" si="4"/>
        <v>2</v>
      </c>
      <c r="J24" s="652">
        <f>0</f>
        <v>0</v>
      </c>
      <c r="K24" s="652">
        <v>2</v>
      </c>
      <c r="L24" s="908" t="s">
        <v>1318</v>
      </c>
    </row>
    <row r="25" spans="1:12" s="740" customFormat="1" ht="13.5" thickBot="1">
      <c r="A25" s="903" t="s">
        <v>1319</v>
      </c>
      <c r="B25" s="904" t="s">
        <v>1320</v>
      </c>
      <c r="C25" s="909">
        <f t="shared" si="0"/>
        <v>1</v>
      </c>
      <c r="D25" s="902">
        <f t="shared" si="1"/>
        <v>0</v>
      </c>
      <c r="E25" s="902">
        <f t="shared" si="2"/>
        <v>1</v>
      </c>
      <c r="F25" s="909">
        <f t="shared" si="3"/>
        <v>0</v>
      </c>
      <c r="G25" s="911">
        <f>0</f>
        <v>0</v>
      </c>
      <c r="H25" s="902">
        <f>0</f>
        <v>0</v>
      </c>
      <c r="I25" s="909">
        <f t="shared" si="4"/>
        <v>1</v>
      </c>
      <c r="J25" s="902">
        <f>0</f>
        <v>0</v>
      </c>
      <c r="K25" s="902">
        <v>1</v>
      </c>
      <c r="L25" s="907" t="s">
        <v>1321</v>
      </c>
    </row>
    <row r="26" spans="1:12" s="741" customFormat="1" ht="13.5" thickBot="1">
      <c r="A26" s="905" t="s">
        <v>850</v>
      </c>
      <c r="B26" s="906" t="s">
        <v>851</v>
      </c>
      <c r="C26" s="910">
        <f t="shared" si="0"/>
        <v>31</v>
      </c>
      <c r="D26" s="652">
        <f t="shared" si="1"/>
        <v>17</v>
      </c>
      <c r="E26" s="652">
        <f t="shared" si="2"/>
        <v>14</v>
      </c>
      <c r="F26" s="910">
        <f t="shared" si="3"/>
        <v>22</v>
      </c>
      <c r="G26" s="912">
        <v>11</v>
      </c>
      <c r="H26" s="652">
        <v>11</v>
      </c>
      <c r="I26" s="910">
        <f t="shared" si="4"/>
        <v>9</v>
      </c>
      <c r="J26" s="652">
        <v>6</v>
      </c>
      <c r="K26" s="652">
        <v>3</v>
      </c>
      <c r="L26" s="908" t="s">
        <v>1322</v>
      </c>
    </row>
    <row r="27" spans="1:12" s="740" customFormat="1" ht="13.5" thickBot="1">
      <c r="A27" s="903" t="s">
        <v>1323</v>
      </c>
      <c r="B27" s="904" t="s">
        <v>1324</v>
      </c>
      <c r="C27" s="909">
        <f t="shared" si="0"/>
        <v>18</v>
      </c>
      <c r="D27" s="902">
        <f t="shared" si="1"/>
        <v>9</v>
      </c>
      <c r="E27" s="902">
        <f t="shared" si="2"/>
        <v>9</v>
      </c>
      <c r="F27" s="909">
        <f t="shared" si="3"/>
        <v>10</v>
      </c>
      <c r="G27" s="911">
        <v>6</v>
      </c>
      <c r="H27" s="902">
        <v>4</v>
      </c>
      <c r="I27" s="909">
        <f t="shared" si="4"/>
        <v>8</v>
      </c>
      <c r="J27" s="902">
        <v>3</v>
      </c>
      <c r="K27" s="902">
        <v>5</v>
      </c>
      <c r="L27" s="907" t="s">
        <v>1325</v>
      </c>
    </row>
    <row r="28" spans="1:12" s="741" customFormat="1" ht="22.5">
      <c r="A28" s="931" t="s">
        <v>1326</v>
      </c>
      <c r="B28" s="932" t="s">
        <v>1327</v>
      </c>
      <c r="C28" s="935">
        <f t="shared" si="0"/>
        <v>4</v>
      </c>
      <c r="D28" s="934">
        <f t="shared" si="1"/>
        <v>2</v>
      </c>
      <c r="E28" s="934">
        <f t="shared" si="2"/>
        <v>2</v>
      </c>
      <c r="F28" s="935">
        <f t="shared" si="3"/>
        <v>3</v>
      </c>
      <c r="G28" s="933">
        <v>2</v>
      </c>
      <c r="H28" s="934">
        <v>1</v>
      </c>
      <c r="I28" s="935">
        <f t="shared" si="4"/>
        <v>1</v>
      </c>
      <c r="J28" s="934">
        <f>0</f>
        <v>0</v>
      </c>
      <c r="K28" s="934">
        <v>1</v>
      </c>
      <c r="L28" s="936" t="s">
        <v>1328</v>
      </c>
    </row>
    <row r="29" spans="1:12" s="740" customFormat="1" ht="23.25" thickBot="1">
      <c r="A29" s="925" t="s">
        <v>1329</v>
      </c>
      <c r="B29" s="926" t="s">
        <v>1330</v>
      </c>
      <c r="C29" s="929">
        <f t="shared" si="0"/>
        <v>2</v>
      </c>
      <c r="D29" s="928">
        <f t="shared" si="1"/>
        <v>1</v>
      </c>
      <c r="E29" s="928">
        <f t="shared" si="2"/>
        <v>1</v>
      </c>
      <c r="F29" s="929">
        <f t="shared" si="3"/>
        <v>1</v>
      </c>
      <c r="G29" s="927">
        <f>0</f>
        <v>0</v>
      </c>
      <c r="H29" s="928">
        <v>1</v>
      </c>
      <c r="I29" s="929">
        <f t="shared" si="4"/>
        <v>1</v>
      </c>
      <c r="J29" s="928">
        <v>1</v>
      </c>
      <c r="K29" s="928">
        <f>0</f>
        <v>0</v>
      </c>
      <c r="L29" s="930" t="s">
        <v>1331</v>
      </c>
    </row>
    <row r="30" spans="1:12" s="741" customFormat="1" ht="34.5" thickBot="1">
      <c r="A30" s="905" t="s">
        <v>852</v>
      </c>
      <c r="B30" s="906" t="s">
        <v>1332</v>
      </c>
      <c r="C30" s="910">
        <f t="shared" si="0"/>
        <v>15</v>
      </c>
      <c r="D30" s="652">
        <f t="shared" si="1"/>
        <v>4</v>
      </c>
      <c r="E30" s="652">
        <f t="shared" si="2"/>
        <v>11</v>
      </c>
      <c r="F30" s="910">
        <f t="shared" si="3"/>
        <v>14</v>
      </c>
      <c r="G30" s="912">
        <v>4</v>
      </c>
      <c r="H30" s="652">
        <v>10</v>
      </c>
      <c r="I30" s="910">
        <f t="shared" si="4"/>
        <v>1</v>
      </c>
      <c r="J30" s="652">
        <f>0</f>
        <v>0</v>
      </c>
      <c r="K30" s="652">
        <v>1</v>
      </c>
      <c r="L30" s="908" t="s">
        <v>1333</v>
      </c>
    </row>
    <row r="31" spans="1:12" s="740" customFormat="1" ht="68.25" thickBot="1">
      <c r="A31" s="903" t="s">
        <v>1334</v>
      </c>
      <c r="B31" s="904" t="s">
        <v>1017</v>
      </c>
      <c r="C31" s="909">
        <f t="shared" si="0"/>
        <v>17</v>
      </c>
      <c r="D31" s="902">
        <f t="shared" si="1"/>
        <v>7</v>
      </c>
      <c r="E31" s="902">
        <f t="shared" si="2"/>
        <v>10</v>
      </c>
      <c r="F31" s="909">
        <f t="shared" si="3"/>
        <v>13</v>
      </c>
      <c r="G31" s="911">
        <v>6</v>
      </c>
      <c r="H31" s="902">
        <v>7</v>
      </c>
      <c r="I31" s="909">
        <f t="shared" si="4"/>
        <v>4</v>
      </c>
      <c r="J31" s="902">
        <v>1</v>
      </c>
      <c r="K31" s="902">
        <v>3</v>
      </c>
      <c r="L31" s="907" t="s">
        <v>1267</v>
      </c>
    </row>
    <row r="32" spans="1:12" s="741" customFormat="1" ht="33.75">
      <c r="A32" s="1030" t="s">
        <v>1335</v>
      </c>
      <c r="B32" s="1031" t="s">
        <v>1336</v>
      </c>
      <c r="C32" s="1032">
        <f t="shared" si="0"/>
        <v>1</v>
      </c>
      <c r="D32" s="1033">
        <f t="shared" si="1"/>
        <v>1</v>
      </c>
      <c r="E32" s="1033">
        <f t="shared" si="2"/>
        <v>0</v>
      </c>
      <c r="F32" s="1032">
        <f t="shared" si="3"/>
        <v>1</v>
      </c>
      <c r="G32" s="1034">
        <v>1</v>
      </c>
      <c r="H32" s="1033">
        <f>0</f>
        <v>0</v>
      </c>
      <c r="I32" s="1032">
        <f t="shared" si="4"/>
        <v>0</v>
      </c>
      <c r="J32" s="1033">
        <f>0</f>
        <v>0</v>
      </c>
      <c r="K32" s="1033">
        <f>0</f>
        <v>0</v>
      </c>
      <c r="L32" s="1035" t="s">
        <v>1337</v>
      </c>
    </row>
    <row r="33" spans="1:19" s="740" customFormat="1" ht="20.25" customHeight="1">
      <c r="A33" s="1496" t="s">
        <v>66</v>
      </c>
      <c r="B33" s="1497" t="s">
        <v>840</v>
      </c>
      <c r="C33" s="1036">
        <f t="shared" ref="C33:K33" si="5">SUM(C7:C32)</f>
        <v>161</v>
      </c>
      <c r="D33" s="1036">
        <f t="shared" si="5"/>
        <v>79</v>
      </c>
      <c r="E33" s="1036">
        <f t="shared" si="5"/>
        <v>82</v>
      </c>
      <c r="F33" s="1036">
        <f t="shared" si="5"/>
        <v>108</v>
      </c>
      <c r="G33" s="1036">
        <f t="shared" si="5"/>
        <v>54</v>
      </c>
      <c r="H33" s="1036">
        <f t="shared" si="5"/>
        <v>54</v>
      </c>
      <c r="I33" s="1036">
        <f t="shared" si="5"/>
        <v>53</v>
      </c>
      <c r="J33" s="1036">
        <f t="shared" si="5"/>
        <v>25</v>
      </c>
      <c r="K33" s="1036">
        <f t="shared" si="5"/>
        <v>28</v>
      </c>
      <c r="L33" s="1037" t="s">
        <v>67</v>
      </c>
    </row>
    <row r="34" spans="1:19" s="749" customFormat="1" ht="15.75">
      <c r="A34" s="1498" t="s">
        <v>1079</v>
      </c>
      <c r="B34" s="1498"/>
      <c r="C34" s="894"/>
      <c r="D34" s="745"/>
      <c r="E34" s="746"/>
      <c r="F34" s="746"/>
      <c r="G34" s="746"/>
      <c r="H34" s="746"/>
      <c r="I34" s="746"/>
      <c r="J34" s="746"/>
      <c r="K34" s="747"/>
      <c r="L34" s="1038" t="s">
        <v>1081</v>
      </c>
      <c r="M34" s="748"/>
      <c r="S34" s="740"/>
    </row>
    <row r="35" spans="1:19" s="740" customFormat="1">
      <c r="D35" s="750"/>
      <c r="E35" s="751"/>
      <c r="F35" s="751"/>
      <c r="G35" s="751"/>
      <c r="H35" s="751"/>
      <c r="I35" s="751"/>
      <c r="J35" s="751"/>
      <c r="K35" s="751"/>
      <c r="L35" s="752"/>
    </row>
    <row r="36" spans="1:19" s="740" customFormat="1">
      <c r="D36" s="750"/>
      <c r="E36" s="751"/>
      <c r="F36" s="751"/>
      <c r="G36" s="751"/>
      <c r="H36" s="751"/>
      <c r="I36" s="751"/>
      <c r="J36" s="751"/>
      <c r="K36" s="751"/>
      <c r="L36" s="752"/>
    </row>
    <row r="37" spans="1:19" s="740" customFormat="1">
      <c r="D37" s="750"/>
      <c r="E37" s="751"/>
      <c r="F37" s="751"/>
      <c r="G37" s="751"/>
      <c r="H37" s="751"/>
      <c r="I37" s="751"/>
      <c r="J37" s="751"/>
      <c r="K37" s="751"/>
      <c r="L37" s="752"/>
    </row>
  </sheetData>
  <mergeCells count="11">
    <mergeCell ref="A33:B33"/>
    <mergeCell ref="A34:B34"/>
    <mergeCell ref="A1:L1"/>
    <mergeCell ref="A2:L2"/>
    <mergeCell ref="A3:L3"/>
    <mergeCell ref="I5:K5"/>
    <mergeCell ref="F5:H5"/>
    <mergeCell ref="C5:E5"/>
    <mergeCell ref="L5:L6"/>
    <mergeCell ref="B5:B6"/>
    <mergeCell ref="A5:A6"/>
  </mergeCells>
  <printOptions horizontalCentered="1" verticalCentered="1"/>
  <pageMargins left="0" right="0" top="0" bottom="0" header="0" footer="0"/>
  <pageSetup paperSize="9" scale="95" orientation="landscape" r:id="rId1"/>
  <rowBreaks count="1" manualBreakCount="1">
    <brk id="28" max="11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view="pageBreakPreview" zoomScaleNormal="100" zoomScaleSheetLayoutView="100" workbookViewId="0">
      <selection activeCell="A8" sqref="A8"/>
    </sheetView>
  </sheetViews>
  <sheetFormatPr defaultRowHeight="12.75"/>
  <cols>
    <col min="1" max="1" width="64.85546875" style="40" customWidth="1"/>
    <col min="2" max="255" width="9.140625" style="40"/>
    <col min="256" max="256" width="52.7109375" style="40" customWidth="1"/>
    <col min="257" max="511" width="9.140625" style="40"/>
    <col min="512" max="512" width="52.7109375" style="40" customWidth="1"/>
    <col min="513" max="767" width="9.140625" style="40"/>
    <col min="768" max="768" width="52.7109375" style="40" customWidth="1"/>
    <col min="769" max="1023" width="9.140625" style="40"/>
    <col min="1024" max="1024" width="52.7109375" style="40" customWidth="1"/>
    <col min="1025" max="1279" width="9.140625" style="40"/>
    <col min="1280" max="1280" width="52.7109375" style="40" customWidth="1"/>
    <col min="1281" max="1535" width="9.140625" style="40"/>
    <col min="1536" max="1536" width="52.7109375" style="40" customWidth="1"/>
    <col min="1537" max="1791" width="9.140625" style="40"/>
    <col min="1792" max="1792" width="52.7109375" style="40" customWidth="1"/>
    <col min="1793" max="2047" width="9.140625" style="40"/>
    <col min="2048" max="2048" width="52.7109375" style="40" customWidth="1"/>
    <col min="2049" max="2303" width="9.140625" style="40"/>
    <col min="2304" max="2304" width="52.7109375" style="40" customWidth="1"/>
    <col min="2305" max="2559" width="9.140625" style="40"/>
    <col min="2560" max="2560" width="52.7109375" style="40" customWidth="1"/>
    <col min="2561" max="2815" width="9.140625" style="40"/>
    <col min="2816" max="2816" width="52.7109375" style="40" customWidth="1"/>
    <col min="2817" max="3071" width="9.140625" style="40"/>
    <col min="3072" max="3072" width="52.7109375" style="40" customWidth="1"/>
    <col min="3073" max="3327" width="9.140625" style="40"/>
    <col min="3328" max="3328" width="52.7109375" style="40" customWidth="1"/>
    <col min="3329" max="3583" width="9.140625" style="40"/>
    <col min="3584" max="3584" width="52.7109375" style="40" customWidth="1"/>
    <col min="3585" max="3839" width="9.140625" style="40"/>
    <col min="3840" max="3840" width="52.7109375" style="40" customWidth="1"/>
    <col min="3841" max="4095" width="9.140625" style="40"/>
    <col min="4096" max="4096" width="52.7109375" style="40" customWidth="1"/>
    <col min="4097" max="4351" width="9.140625" style="40"/>
    <col min="4352" max="4352" width="52.7109375" style="40" customWidth="1"/>
    <col min="4353" max="4607" width="9.140625" style="40"/>
    <col min="4608" max="4608" width="52.7109375" style="40" customWidth="1"/>
    <col min="4609" max="4863" width="9.140625" style="40"/>
    <col min="4864" max="4864" width="52.7109375" style="40" customWidth="1"/>
    <col min="4865" max="5119" width="9.140625" style="40"/>
    <col min="5120" max="5120" width="52.7109375" style="40" customWidth="1"/>
    <col min="5121" max="5375" width="9.140625" style="40"/>
    <col min="5376" max="5376" width="52.7109375" style="40" customWidth="1"/>
    <col min="5377" max="5631" width="9.140625" style="40"/>
    <col min="5632" max="5632" width="52.7109375" style="40" customWidth="1"/>
    <col min="5633" max="5887" width="9.140625" style="40"/>
    <col min="5888" max="5888" width="52.7109375" style="40" customWidth="1"/>
    <col min="5889" max="6143" width="9.140625" style="40"/>
    <col min="6144" max="6144" width="52.7109375" style="40" customWidth="1"/>
    <col min="6145" max="6399" width="9.140625" style="40"/>
    <col min="6400" max="6400" width="52.7109375" style="40" customWidth="1"/>
    <col min="6401" max="6655" width="9.140625" style="40"/>
    <col min="6656" max="6656" width="52.7109375" style="40" customWidth="1"/>
    <col min="6657" max="6911" width="9.140625" style="40"/>
    <col min="6912" max="6912" width="52.7109375" style="40" customWidth="1"/>
    <col min="6913" max="7167" width="9.140625" style="40"/>
    <col min="7168" max="7168" width="52.7109375" style="40" customWidth="1"/>
    <col min="7169" max="7423" width="9.140625" style="40"/>
    <col min="7424" max="7424" width="52.7109375" style="40" customWidth="1"/>
    <col min="7425" max="7679" width="9.140625" style="40"/>
    <col min="7680" max="7680" width="52.7109375" style="40" customWidth="1"/>
    <col min="7681" max="7935" width="9.140625" style="40"/>
    <col min="7936" max="7936" width="52.7109375" style="40" customWidth="1"/>
    <col min="7937" max="8191" width="9.140625" style="40"/>
    <col min="8192" max="8192" width="52.7109375" style="40" customWidth="1"/>
    <col min="8193" max="8447" width="9.140625" style="40"/>
    <col min="8448" max="8448" width="52.7109375" style="40" customWidth="1"/>
    <col min="8449" max="8703" width="9.140625" style="40"/>
    <col min="8704" max="8704" width="52.7109375" style="40" customWidth="1"/>
    <col min="8705" max="8959" width="9.140625" style="40"/>
    <col min="8960" max="8960" width="52.7109375" style="40" customWidth="1"/>
    <col min="8961" max="9215" width="9.140625" style="40"/>
    <col min="9216" max="9216" width="52.7109375" style="40" customWidth="1"/>
    <col min="9217" max="9471" width="9.140625" style="40"/>
    <col min="9472" max="9472" width="52.7109375" style="40" customWidth="1"/>
    <col min="9473" max="9727" width="9.140625" style="40"/>
    <col min="9728" max="9728" width="52.7109375" style="40" customWidth="1"/>
    <col min="9729" max="9983" width="9.140625" style="40"/>
    <col min="9984" max="9984" width="52.7109375" style="40" customWidth="1"/>
    <col min="9985" max="10239" width="9.140625" style="40"/>
    <col min="10240" max="10240" width="52.7109375" style="40" customWidth="1"/>
    <col min="10241" max="10495" width="9.140625" style="40"/>
    <col min="10496" max="10496" width="52.7109375" style="40" customWidth="1"/>
    <col min="10497" max="10751" width="9.140625" style="40"/>
    <col min="10752" max="10752" width="52.7109375" style="40" customWidth="1"/>
    <col min="10753" max="11007" width="9.140625" style="40"/>
    <col min="11008" max="11008" width="52.7109375" style="40" customWidth="1"/>
    <col min="11009" max="11263" width="9.140625" style="40"/>
    <col min="11264" max="11264" width="52.7109375" style="40" customWidth="1"/>
    <col min="11265" max="11519" width="9.140625" style="40"/>
    <col min="11520" max="11520" width="52.7109375" style="40" customWidth="1"/>
    <col min="11521" max="11775" width="9.140625" style="40"/>
    <col min="11776" max="11776" width="52.7109375" style="40" customWidth="1"/>
    <col min="11777" max="12031" width="9.140625" style="40"/>
    <col min="12032" max="12032" width="52.7109375" style="40" customWidth="1"/>
    <col min="12033" max="12287" width="9.140625" style="40"/>
    <col min="12288" max="12288" width="52.7109375" style="40" customWidth="1"/>
    <col min="12289" max="12543" width="9.140625" style="40"/>
    <col min="12544" max="12544" width="52.7109375" style="40" customWidth="1"/>
    <col min="12545" max="12799" width="9.140625" style="40"/>
    <col min="12800" max="12800" width="52.7109375" style="40" customWidth="1"/>
    <col min="12801" max="13055" width="9.140625" style="40"/>
    <col min="13056" max="13056" width="52.7109375" style="40" customWidth="1"/>
    <col min="13057" max="13311" width="9.140625" style="40"/>
    <col min="13312" max="13312" width="52.7109375" style="40" customWidth="1"/>
    <col min="13313" max="13567" width="9.140625" style="40"/>
    <col min="13568" max="13568" width="52.7109375" style="40" customWidth="1"/>
    <col min="13569" max="13823" width="9.140625" style="40"/>
    <col min="13824" max="13824" width="52.7109375" style="40" customWidth="1"/>
    <col min="13825" max="14079" width="9.140625" style="40"/>
    <col min="14080" max="14080" width="52.7109375" style="40" customWidth="1"/>
    <col min="14081" max="14335" width="9.140625" style="40"/>
    <col min="14336" max="14336" width="52.7109375" style="40" customWidth="1"/>
    <col min="14337" max="14591" width="9.140625" style="40"/>
    <col min="14592" max="14592" width="52.7109375" style="40" customWidth="1"/>
    <col min="14593" max="14847" width="9.140625" style="40"/>
    <col min="14848" max="14848" width="52.7109375" style="40" customWidth="1"/>
    <col min="14849" max="15103" width="9.140625" style="40"/>
    <col min="15104" max="15104" width="52.7109375" style="40" customWidth="1"/>
    <col min="15105" max="15359" width="9.140625" style="40"/>
    <col min="15360" max="15360" width="52.7109375" style="40" customWidth="1"/>
    <col min="15361" max="15615" width="9.140625" style="40"/>
    <col min="15616" max="15616" width="52.7109375" style="40" customWidth="1"/>
    <col min="15617" max="15871" width="9.140625" style="40"/>
    <col min="15872" max="15872" width="52.7109375" style="40" customWidth="1"/>
    <col min="15873" max="16127" width="9.140625" style="40"/>
    <col min="16128" max="16128" width="52.7109375" style="40" customWidth="1"/>
    <col min="16129" max="16384" width="9.140625" style="40"/>
  </cols>
  <sheetData>
    <row r="1" spans="1:1" ht="84" customHeight="1" thickTop="1">
      <c r="A1" s="1074" t="s">
        <v>1393</v>
      </c>
    </row>
    <row r="2" spans="1:1" ht="53.25" customHeight="1" thickBot="1">
      <c r="A2" s="1075" t="s">
        <v>1394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K16"/>
  <sheetViews>
    <sheetView view="pageBreakPreview" zoomScaleNormal="100" zoomScaleSheetLayoutView="100" workbookViewId="0">
      <selection activeCell="C13" sqref="C13"/>
    </sheetView>
  </sheetViews>
  <sheetFormatPr defaultRowHeight="15"/>
  <cols>
    <col min="1" max="1" width="25.7109375" style="101" customWidth="1"/>
    <col min="2" max="10" width="7.7109375" style="101" customWidth="1"/>
    <col min="11" max="11" width="25.7109375" style="101" customWidth="1"/>
    <col min="12" max="256" width="9.140625" style="100"/>
    <col min="257" max="257" width="25.7109375" style="100" customWidth="1"/>
    <col min="258" max="266" width="7.7109375" style="100" customWidth="1"/>
    <col min="267" max="267" width="25.7109375" style="100" customWidth="1"/>
    <col min="268" max="512" width="9.140625" style="100"/>
    <col min="513" max="513" width="25.7109375" style="100" customWidth="1"/>
    <col min="514" max="522" width="7.7109375" style="100" customWidth="1"/>
    <col min="523" max="523" width="25.7109375" style="100" customWidth="1"/>
    <col min="524" max="768" width="9.140625" style="100"/>
    <col min="769" max="769" width="25.7109375" style="100" customWidth="1"/>
    <col min="770" max="778" width="7.7109375" style="100" customWidth="1"/>
    <col min="779" max="779" width="25.7109375" style="100" customWidth="1"/>
    <col min="780" max="1024" width="9.140625" style="100"/>
    <col min="1025" max="1025" width="25.7109375" style="100" customWidth="1"/>
    <col min="1026" max="1034" width="7.7109375" style="100" customWidth="1"/>
    <col min="1035" max="1035" width="25.7109375" style="100" customWidth="1"/>
    <col min="1036" max="1280" width="9.140625" style="100"/>
    <col min="1281" max="1281" width="25.7109375" style="100" customWidth="1"/>
    <col min="1282" max="1290" width="7.7109375" style="100" customWidth="1"/>
    <col min="1291" max="1291" width="25.7109375" style="100" customWidth="1"/>
    <col min="1292" max="1536" width="9.140625" style="100"/>
    <col min="1537" max="1537" width="25.7109375" style="100" customWidth="1"/>
    <col min="1538" max="1546" width="7.7109375" style="100" customWidth="1"/>
    <col min="1547" max="1547" width="25.7109375" style="100" customWidth="1"/>
    <col min="1548" max="1792" width="9.140625" style="100"/>
    <col min="1793" max="1793" width="25.7109375" style="100" customWidth="1"/>
    <col min="1794" max="1802" width="7.7109375" style="100" customWidth="1"/>
    <col min="1803" max="1803" width="25.7109375" style="100" customWidth="1"/>
    <col min="1804" max="2048" width="9.140625" style="100"/>
    <col min="2049" max="2049" width="25.7109375" style="100" customWidth="1"/>
    <col min="2050" max="2058" width="7.7109375" style="100" customWidth="1"/>
    <col min="2059" max="2059" width="25.7109375" style="100" customWidth="1"/>
    <col min="2060" max="2304" width="9.140625" style="100"/>
    <col min="2305" max="2305" width="25.7109375" style="100" customWidth="1"/>
    <col min="2306" max="2314" width="7.7109375" style="100" customWidth="1"/>
    <col min="2315" max="2315" width="25.7109375" style="100" customWidth="1"/>
    <col min="2316" max="2560" width="9.140625" style="100"/>
    <col min="2561" max="2561" width="25.7109375" style="100" customWidth="1"/>
    <col min="2562" max="2570" width="7.7109375" style="100" customWidth="1"/>
    <col min="2571" max="2571" width="25.7109375" style="100" customWidth="1"/>
    <col min="2572" max="2816" width="9.140625" style="100"/>
    <col min="2817" max="2817" width="25.7109375" style="100" customWidth="1"/>
    <col min="2818" max="2826" width="7.7109375" style="100" customWidth="1"/>
    <col min="2827" max="2827" width="25.7109375" style="100" customWidth="1"/>
    <col min="2828" max="3072" width="9.140625" style="100"/>
    <col min="3073" max="3073" width="25.7109375" style="100" customWidth="1"/>
    <col min="3074" max="3082" width="7.7109375" style="100" customWidth="1"/>
    <col min="3083" max="3083" width="25.7109375" style="100" customWidth="1"/>
    <col min="3084" max="3328" width="9.140625" style="100"/>
    <col min="3329" max="3329" width="25.7109375" style="100" customWidth="1"/>
    <col min="3330" max="3338" width="7.7109375" style="100" customWidth="1"/>
    <col min="3339" max="3339" width="25.7109375" style="100" customWidth="1"/>
    <col min="3340" max="3584" width="9.140625" style="100"/>
    <col min="3585" max="3585" width="25.7109375" style="100" customWidth="1"/>
    <col min="3586" max="3594" width="7.7109375" style="100" customWidth="1"/>
    <col min="3595" max="3595" width="25.7109375" style="100" customWidth="1"/>
    <col min="3596" max="3840" width="9.140625" style="100"/>
    <col min="3841" max="3841" width="25.7109375" style="100" customWidth="1"/>
    <col min="3842" max="3850" width="7.7109375" style="100" customWidth="1"/>
    <col min="3851" max="3851" width="25.7109375" style="100" customWidth="1"/>
    <col min="3852" max="4096" width="9.140625" style="100"/>
    <col min="4097" max="4097" width="25.7109375" style="100" customWidth="1"/>
    <col min="4098" max="4106" width="7.7109375" style="100" customWidth="1"/>
    <col min="4107" max="4107" width="25.7109375" style="100" customWidth="1"/>
    <col min="4108" max="4352" width="9.140625" style="100"/>
    <col min="4353" max="4353" width="25.7109375" style="100" customWidth="1"/>
    <col min="4354" max="4362" width="7.7109375" style="100" customWidth="1"/>
    <col min="4363" max="4363" width="25.7109375" style="100" customWidth="1"/>
    <col min="4364" max="4608" width="9.140625" style="100"/>
    <col min="4609" max="4609" width="25.7109375" style="100" customWidth="1"/>
    <col min="4610" max="4618" width="7.7109375" style="100" customWidth="1"/>
    <col min="4619" max="4619" width="25.7109375" style="100" customWidth="1"/>
    <col min="4620" max="4864" width="9.140625" style="100"/>
    <col min="4865" max="4865" width="25.7109375" style="100" customWidth="1"/>
    <col min="4866" max="4874" width="7.7109375" style="100" customWidth="1"/>
    <col min="4875" max="4875" width="25.7109375" style="100" customWidth="1"/>
    <col min="4876" max="5120" width="9.140625" style="100"/>
    <col min="5121" max="5121" width="25.7109375" style="100" customWidth="1"/>
    <col min="5122" max="5130" width="7.7109375" style="100" customWidth="1"/>
    <col min="5131" max="5131" width="25.7109375" style="100" customWidth="1"/>
    <col min="5132" max="5376" width="9.140625" style="100"/>
    <col min="5377" max="5377" width="25.7109375" style="100" customWidth="1"/>
    <col min="5378" max="5386" width="7.7109375" style="100" customWidth="1"/>
    <col min="5387" max="5387" width="25.7109375" style="100" customWidth="1"/>
    <col min="5388" max="5632" width="9.140625" style="100"/>
    <col min="5633" max="5633" width="25.7109375" style="100" customWidth="1"/>
    <col min="5634" max="5642" width="7.7109375" style="100" customWidth="1"/>
    <col min="5643" max="5643" width="25.7109375" style="100" customWidth="1"/>
    <col min="5644" max="5888" width="9.140625" style="100"/>
    <col min="5889" max="5889" width="25.7109375" style="100" customWidth="1"/>
    <col min="5890" max="5898" width="7.7109375" style="100" customWidth="1"/>
    <col min="5899" max="5899" width="25.7109375" style="100" customWidth="1"/>
    <col min="5900" max="6144" width="9.140625" style="100"/>
    <col min="6145" max="6145" width="25.7109375" style="100" customWidth="1"/>
    <col min="6146" max="6154" width="7.7109375" style="100" customWidth="1"/>
    <col min="6155" max="6155" width="25.7109375" style="100" customWidth="1"/>
    <col min="6156" max="6400" width="9.140625" style="100"/>
    <col min="6401" max="6401" width="25.7109375" style="100" customWidth="1"/>
    <col min="6402" max="6410" width="7.7109375" style="100" customWidth="1"/>
    <col min="6411" max="6411" width="25.7109375" style="100" customWidth="1"/>
    <col min="6412" max="6656" width="9.140625" style="100"/>
    <col min="6657" max="6657" width="25.7109375" style="100" customWidth="1"/>
    <col min="6658" max="6666" width="7.7109375" style="100" customWidth="1"/>
    <col min="6667" max="6667" width="25.7109375" style="100" customWidth="1"/>
    <col min="6668" max="6912" width="9.140625" style="100"/>
    <col min="6913" max="6913" width="25.7109375" style="100" customWidth="1"/>
    <col min="6914" max="6922" width="7.7109375" style="100" customWidth="1"/>
    <col min="6923" max="6923" width="25.7109375" style="100" customWidth="1"/>
    <col min="6924" max="7168" width="9.140625" style="100"/>
    <col min="7169" max="7169" width="25.7109375" style="100" customWidth="1"/>
    <col min="7170" max="7178" width="7.7109375" style="100" customWidth="1"/>
    <col min="7179" max="7179" width="25.7109375" style="100" customWidth="1"/>
    <col min="7180" max="7424" width="9.140625" style="100"/>
    <col min="7425" max="7425" width="25.7109375" style="100" customWidth="1"/>
    <col min="7426" max="7434" width="7.7109375" style="100" customWidth="1"/>
    <col min="7435" max="7435" width="25.7109375" style="100" customWidth="1"/>
    <col min="7436" max="7680" width="9.140625" style="100"/>
    <col min="7681" max="7681" width="25.7109375" style="100" customWidth="1"/>
    <col min="7682" max="7690" width="7.7109375" style="100" customWidth="1"/>
    <col min="7691" max="7691" width="25.7109375" style="100" customWidth="1"/>
    <col min="7692" max="7936" width="9.140625" style="100"/>
    <col min="7937" max="7937" width="25.7109375" style="100" customWidth="1"/>
    <col min="7938" max="7946" width="7.7109375" style="100" customWidth="1"/>
    <col min="7947" max="7947" width="25.7109375" style="100" customWidth="1"/>
    <col min="7948" max="8192" width="9.140625" style="100"/>
    <col min="8193" max="8193" width="25.7109375" style="100" customWidth="1"/>
    <col min="8194" max="8202" width="7.7109375" style="100" customWidth="1"/>
    <col min="8203" max="8203" width="25.7109375" style="100" customWidth="1"/>
    <col min="8204" max="8448" width="9.140625" style="100"/>
    <col min="8449" max="8449" width="25.7109375" style="100" customWidth="1"/>
    <col min="8450" max="8458" width="7.7109375" style="100" customWidth="1"/>
    <col min="8459" max="8459" width="25.7109375" style="100" customWidth="1"/>
    <col min="8460" max="8704" width="9.140625" style="100"/>
    <col min="8705" max="8705" width="25.7109375" style="100" customWidth="1"/>
    <col min="8706" max="8714" width="7.7109375" style="100" customWidth="1"/>
    <col min="8715" max="8715" width="25.7109375" style="100" customWidth="1"/>
    <col min="8716" max="8960" width="9.140625" style="100"/>
    <col min="8961" max="8961" width="25.7109375" style="100" customWidth="1"/>
    <col min="8962" max="8970" width="7.7109375" style="100" customWidth="1"/>
    <col min="8971" max="8971" width="25.7109375" style="100" customWidth="1"/>
    <col min="8972" max="9216" width="9.140625" style="100"/>
    <col min="9217" max="9217" width="25.7109375" style="100" customWidth="1"/>
    <col min="9218" max="9226" width="7.7109375" style="100" customWidth="1"/>
    <col min="9227" max="9227" width="25.7109375" style="100" customWidth="1"/>
    <col min="9228" max="9472" width="9.140625" style="100"/>
    <col min="9473" max="9473" width="25.7109375" style="100" customWidth="1"/>
    <col min="9474" max="9482" width="7.7109375" style="100" customWidth="1"/>
    <col min="9483" max="9483" width="25.7109375" style="100" customWidth="1"/>
    <col min="9484" max="9728" width="9.140625" style="100"/>
    <col min="9729" max="9729" width="25.7109375" style="100" customWidth="1"/>
    <col min="9730" max="9738" width="7.7109375" style="100" customWidth="1"/>
    <col min="9739" max="9739" width="25.7109375" style="100" customWidth="1"/>
    <col min="9740" max="9984" width="9.140625" style="100"/>
    <col min="9985" max="9985" width="25.7109375" style="100" customWidth="1"/>
    <col min="9986" max="9994" width="7.7109375" style="100" customWidth="1"/>
    <col min="9995" max="9995" width="25.7109375" style="100" customWidth="1"/>
    <col min="9996" max="10240" width="9.140625" style="100"/>
    <col min="10241" max="10241" width="25.7109375" style="100" customWidth="1"/>
    <col min="10242" max="10250" width="7.7109375" style="100" customWidth="1"/>
    <col min="10251" max="10251" width="25.7109375" style="100" customWidth="1"/>
    <col min="10252" max="10496" width="9.140625" style="100"/>
    <col min="10497" max="10497" width="25.7109375" style="100" customWidth="1"/>
    <col min="10498" max="10506" width="7.7109375" style="100" customWidth="1"/>
    <col min="10507" max="10507" width="25.7109375" style="100" customWidth="1"/>
    <col min="10508" max="10752" width="9.140625" style="100"/>
    <col min="10753" max="10753" width="25.7109375" style="100" customWidth="1"/>
    <col min="10754" max="10762" width="7.7109375" style="100" customWidth="1"/>
    <col min="10763" max="10763" width="25.7109375" style="100" customWidth="1"/>
    <col min="10764" max="11008" width="9.140625" style="100"/>
    <col min="11009" max="11009" width="25.7109375" style="100" customWidth="1"/>
    <col min="11010" max="11018" width="7.7109375" style="100" customWidth="1"/>
    <col min="11019" max="11019" width="25.7109375" style="100" customWidth="1"/>
    <col min="11020" max="11264" width="9.140625" style="100"/>
    <col min="11265" max="11265" width="25.7109375" style="100" customWidth="1"/>
    <col min="11266" max="11274" width="7.7109375" style="100" customWidth="1"/>
    <col min="11275" max="11275" width="25.7109375" style="100" customWidth="1"/>
    <col min="11276" max="11520" width="9.140625" style="100"/>
    <col min="11521" max="11521" width="25.7109375" style="100" customWidth="1"/>
    <col min="11522" max="11530" width="7.7109375" style="100" customWidth="1"/>
    <col min="11531" max="11531" width="25.7109375" style="100" customWidth="1"/>
    <col min="11532" max="11776" width="9.140625" style="100"/>
    <col min="11777" max="11777" width="25.7109375" style="100" customWidth="1"/>
    <col min="11778" max="11786" width="7.7109375" style="100" customWidth="1"/>
    <col min="11787" max="11787" width="25.7109375" style="100" customWidth="1"/>
    <col min="11788" max="12032" width="9.140625" style="100"/>
    <col min="12033" max="12033" width="25.7109375" style="100" customWidth="1"/>
    <col min="12034" max="12042" width="7.7109375" style="100" customWidth="1"/>
    <col min="12043" max="12043" width="25.7109375" style="100" customWidth="1"/>
    <col min="12044" max="12288" width="9.140625" style="100"/>
    <col min="12289" max="12289" width="25.7109375" style="100" customWidth="1"/>
    <col min="12290" max="12298" width="7.7109375" style="100" customWidth="1"/>
    <col min="12299" max="12299" width="25.7109375" style="100" customWidth="1"/>
    <col min="12300" max="12544" width="9.140625" style="100"/>
    <col min="12545" max="12545" width="25.7109375" style="100" customWidth="1"/>
    <col min="12546" max="12554" width="7.7109375" style="100" customWidth="1"/>
    <col min="12555" max="12555" width="25.7109375" style="100" customWidth="1"/>
    <col min="12556" max="12800" width="9.140625" style="100"/>
    <col min="12801" max="12801" width="25.7109375" style="100" customWidth="1"/>
    <col min="12802" max="12810" width="7.7109375" style="100" customWidth="1"/>
    <col min="12811" max="12811" width="25.7109375" style="100" customWidth="1"/>
    <col min="12812" max="13056" width="9.140625" style="100"/>
    <col min="13057" max="13057" width="25.7109375" style="100" customWidth="1"/>
    <col min="13058" max="13066" width="7.7109375" style="100" customWidth="1"/>
    <col min="13067" max="13067" width="25.7109375" style="100" customWidth="1"/>
    <col min="13068" max="13312" width="9.140625" style="100"/>
    <col min="13313" max="13313" width="25.7109375" style="100" customWidth="1"/>
    <col min="13314" max="13322" width="7.7109375" style="100" customWidth="1"/>
    <col min="13323" max="13323" width="25.7109375" style="100" customWidth="1"/>
    <col min="13324" max="13568" width="9.140625" style="100"/>
    <col min="13569" max="13569" width="25.7109375" style="100" customWidth="1"/>
    <col min="13570" max="13578" width="7.7109375" style="100" customWidth="1"/>
    <col min="13579" max="13579" width="25.7109375" style="100" customWidth="1"/>
    <col min="13580" max="13824" width="9.140625" style="100"/>
    <col min="13825" max="13825" width="25.7109375" style="100" customWidth="1"/>
    <col min="13826" max="13834" width="7.7109375" style="100" customWidth="1"/>
    <col min="13835" max="13835" width="25.7109375" style="100" customWidth="1"/>
    <col min="13836" max="14080" width="9.140625" style="100"/>
    <col min="14081" max="14081" width="25.7109375" style="100" customWidth="1"/>
    <col min="14082" max="14090" width="7.7109375" style="100" customWidth="1"/>
    <col min="14091" max="14091" width="25.7109375" style="100" customWidth="1"/>
    <col min="14092" max="14336" width="9.140625" style="100"/>
    <col min="14337" max="14337" width="25.7109375" style="100" customWidth="1"/>
    <col min="14338" max="14346" width="7.7109375" style="100" customWidth="1"/>
    <col min="14347" max="14347" width="25.7109375" style="100" customWidth="1"/>
    <col min="14348" max="14592" width="9.140625" style="100"/>
    <col min="14593" max="14593" width="25.7109375" style="100" customWidth="1"/>
    <col min="14594" max="14602" width="7.7109375" style="100" customWidth="1"/>
    <col min="14603" max="14603" width="25.7109375" style="100" customWidth="1"/>
    <col min="14604" max="14848" width="9.140625" style="100"/>
    <col min="14849" max="14849" width="25.7109375" style="100" customWidth="1"/>
    <col min="14850" max="14858" width="7.7109375" style="100" customWidth="1"/>
    <col min="14859" max="14859" width="25.7109375" style="100" customWidth="1"/>
    <col min="14860" max="15104" width="9.140625" style="100"/>
    <col min="15105" max="15105" width="25.7109375" style="100" customWidth="1"/>
    <col min="15106" max="15114" width="7.7109375" style="100" customWidth="1"/>
    <col min="15115" max="15115" width="25.7109375" style="100" customWidth="1"/>
    <col min="15116" max="15360" width="9.140625" style="100"/>
    <col min="15361" max="15361" width="25.7109375" style="100" customWidth="1"/>
    <col min="15362" max="15370" width="7.7109375" style="100" customWidth="1"/>
    <col min="15371" max="15371" width="25.7109375" style="100" customWidth="1"/>
    <col min="15372" max="15616" width="9.140625" style="100"/>
    <col min="15617" max="15617" width="25.7109375" style="100" customWidth="1"/>
    <col min="15618" max="15626" width="7.7109375" style="100" customWidth="1"/>
    <col min="15627" max="15627" width="25.7109375" style="100" customWidth="1"/>
    <col min="15628" max="15872" width="9.140625" style="100"/>
    <col min="15873" max="15873" width="25.7109375" style="100" customWidth="1"/>
    <col min="15874" max="15882" width="7.7109375" style="100" customWidth="1"/>
    <col min="15883" max="15883" width="25.7109375" style="100" customWidth="1"/>
    <col min="15884" max="16128" width="9.140625" style="100"/>
    <col min="16129" max="16129" width="25.7109375" style="100" customWidth="1"/>
    <col min="16130" max="16138" width="7.7109375" style="100" customWidth="1"/>
    <col min="16139" max="16139" width="25.7109375" style="100" customWidth="1"/>
    <col min="16140" max="16384" width="9.140625" style="100"/>
  </cols>
  <sheetData>
    <row r="1" spans="1:11" ht="20.25">
      <c r="A1" s="1101" t="s">
        <v>667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1" ht="15.75">
      <c r="A2" s="1103" t="s">
        <v>742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1:11" ht="23.25" customHeight="1">
      <c r="A3" s="1103" t="s">
        <v>1262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1" ht="15.75">
      <c r="A4" s="676" t="s">
        <v>201</v>
      </c>
      <c r="B4" s="673"/>
      <c r="C4" s="673"/>
      <c r="D4" s="673"/>
      <c r="E4" s="673"/>
      <c r="F4" s="673"/>
      <c r="G4" s="673"/>
      <c r="H4" s="673"/>
      <c r="I4" s="673"/>
      <c r="J4" s="673"/>
      <c r="K4" s="674" t="s">
        <v>94</v>
      </c>
    </row>
    <row r="5" spans="1:11" ht="30" customHeight="1" thickBot="1">
      <c r="A5" s="1140" t="s">
        <v>1050</v>
      </c>
      <c r="B5" s="1142" t="s">
        <v>625</v>
      </c>
      <c r="C5" s="1142"/>
      <c r="D5" s="1142"/>
      <c r="E5" s="1143" t="s">
        <v>526</v>
      </c>
      <c r="F5" s="1143"/>
      <c r="G5" s="1143"/>
      <c r="H5" s="1143" t="s">
        <v>525</v>
      </c>
      <c r="I5" s="1143"/>
      <c r="J5" s="1143"/>
      <c r="K5" s="1144" t="s">
        <v>1051</v>
      </c>
    </row>
    <row r="6" spans="1:11" ht="30" customHeight="1">
      <c r="A6" s="1141"/>
      <c r="B6" s="278" t="s">
        <v>621</v>
      </c>
      <c r="C6" s="277" t="s">
        <v>1062</v>
      </c>
      <c r="D6" s="277" t="s">
        <v>497</v>
      </c>
      <c r="E6" s="278" t="s">
        <v>621</v>
      </c>
      <c r="F6" s="277" t="s">
        <v>1062</v>
      </c>
      <c r="G6" s="277" t="s">
        <v>497</v>
      </c>
      <c r="H6" s="278" t="s">
        <v>621</v>
      </c>
      <c r="I6" s="277" t="s">
        <v>1062</v>
      </c>
      <c r="J6" s="277" t="s">
        <v>497</v>
      </c>
      <c r="K6" s="1145"/>
    </row>
    <row r="7" spans="1:11" s="2" customFormat="1" ht="24.95" customHeight="1" thickBot="1">
      <c r="A7" s="603">
        <v>2007</v>
      </c>
      <c r="B7" s="605">
        <v>7.5</v>
      </c>
      <c r="C7" s="605">
        <v>7.9</v>
      </c>
      <c r="D7" s="605">
        <v>7.1</v>
      </c>
      <c r="E7" s="605">
        <v>7.6</v>
      </c>
      <c r="F7" s="606">
        <v>8.5</v>
      </c>
      <c r="G7" s="606">
        <v>6.8</v>
      </c>
      <c r="H7" s="605">
        <v>7.2</v>
      </c>
      <c r="I7" s="606">
        <v>7.1</v>
      </c>
      <c r="J7" s="606">
        <v>7.4</v>
      </c>
      <c r="K7" s="604">
        <v>2007</v>
      </c>
    </row>
    <row r="8" spans="1:11" s="2" customFormat="1" ht="24.95" customHeight="1" thickTop="1" thickBot="1">
      <c r="A8" s="330">
        <v>2008</v>
      </c>
      <c r="B8" s="798">
        <v>7.7</v>
      </c>
      <c r="C8" s="798">
        <v>6.9</v>
      </c>
      <c r="D8" s="798">
        <v>8.4</v>
      </c>
      <c r="E8" s="798">
        <v>9.1</v>
      </c>
      <c r="F8" s="799">
        <v>8.6</v>
      </c>
      <c r="G8" s="799">
        <v>9.6</v>
      </c>
      <c r="H8" s="798">
        <v>5.7</v>
      </c>
      <c r="I8" s="799">
        <v>4.7</v>
      </c>
      <c r="J8" s="799">
        <v>6.7</v>
      </c>
      <c r="K8" s="414">
        <v>2008</v>
      </c>
    </row>
    <row r="9" spans="1:11" s="2" customFormat="1" ht="24.95" customHeight="1" thickTop="1" thickBot="1">
      <c r="A9" s="329">
        <v>2009</v>
      </c>
      <c r="B9" s="431">
        <v>7.1</v>
      </c>
      <c r="C9" s="431">
        <v>6.5</v>
      </c>
      <c r="D9" s="431">
        <v>7.7</v>
      </c>
      <c r="E9" s="431">
        <v>7</v>
      </c>
      <c r="F9" s="432">
        <v>7.3</v>
      </c>
      <c r="G9" s="432">
        <v>6.7</v>
      </c>
      <c r="H9" s="431">
        <v>7.2</v>
      </c>
      <c r="I9" s="432">
        <v>5.3</v>
      </c>
      <c r="J9" s="432">
        <v>9.1</v>
      </c>
      <c r="K9" s="413">
        <v>2009</v>
      </c>
    </row>
    <row r="10" spans="1:11" s="2" customFormat="1" ht="24.95" customHeight="1" thickTop="1" thickBot="1">
      <c r="A10" s="330">
        <v>2010</v>
      </c>
      <c r="B10" s="798">
        <v>6.8</v>
      </c>
      <c r="C10" s="798">
        <v>6.7</v>
      </c>
      <c r="D10" s="798">
        <v>6.9</v>
      </c>
      <c r="E10" s="798">
        <v>6.8</v>
      </c>
      <c r="F10" s="799">
        <v>6.5</v>
      </c>
      <c r="G10" s="799">
        <v>7.1</v>
      </c>
      <c r="H10" s="798">
        <v>6.7</v>
      </c>
      <c r="I10" s="799">
        <v>6.9</v>
      </c>
      <c r="J10" s="799">
        <v>6.5</v>
      </c>
      <c r="K10" s="414">
        <v>2010</v>
      </c>
    </row>
    <row r="11" spans="1:11" s="2" customFormat="1" ht="24.95" customHeight="1" thickTop="1" thickBot="1">
      <c r="A11" s="329">
        <v>2011</v>
      </c>
      <c r="B11" s="431">
        <v>7.6</v>
      </c>
      <c r="C11" s="431">
        <v>6.2</v>
      </c>
      <c r="D11" s="431">
        <v>8.9</v>
      </c>
      <c r="E11" s="431">
        <v>8.1999999999999993</v>
      </c>
      <c r="F11" s="432">
        <v>6.6</v>
      </c>
      <c r="G11" s="432">
        <v>9.8000000000000007</v>
      </c>
      <c r="H11" s="431">
        <v>6.5</v>
      </c>
      <c r="I11" s="432">
        <v>5.6</v>
      </c>
      <c r="J11" s="432">
        <v>7.3</v>
      </c>
      <c r="K11" s="413">
        <v>2011</v>
      </c>
    </row>
    <row r="12" spans="1:11" s="2" customFormat="1" ht="24.95" customHeight="1" thickTop="1" thickBot="1">
      <c r="A12" s="330">
        <v>2012</v>
      </c>
      <c r="B12" s="798">
        <v>6.9</v>
      </c>
      <c r="C12" s="798">
        <v>5.2</v>
      </c>
      <c r="D12" s="798">
        <v>8.5</v>
      </c>
      <c r="E12" s="798">
        <v>6.8</v>
      </c>
      <c r="F12" s="799">
        <v>4.8</v>
      </c>
      <c r="G12" s="799">
        <v>8.8000000000000007</v>
      </c>
      <c r="H12" s="798">
        <v>7</v>
      </c>
      <c r="I12" s="799">
        <v>6</v>
      </c>
      <c r="J12" s="799">
        <v>7.9</v>
      </c>
      <c r="K12" s="414">
        <v>2012</v>
      </c>
    </row>
    <row r="13" spans="1:11" s="2" customFormat="1" ht="24.95" customHeight="1" thickTop="1" thickBot="1">
      <c r="A13" s="329">
        <v>2013</v>
      </c>
      <c r="B13" s="431">
        <v>6.7</v>
      </c>
      <c r="C13" s="431">
        <v>5.2</v>
      </c>
      <c r="D13" s="431">
        <v>8.1</v>
      </c>
      <c r="E13" s="431">
        <v>5.9</v>
      </c>
      <c r="F13" s="432">
        <v>4.4000000000000004</v>
      </c>
      <c r="G13" s="432">
        <v>7.5</v>
      </c>
      <c r="H13" s="431">
        <v>7.4</v>
      </c>
      <c r="I13" s="432">
        <v>5.5</v>
      </c>
      <c r="J13" s="432">
        <v>9.1999999999999993</v>
      </c>
      <c r="K13" s="413">
        <v>2013</v>
      </c>
    </row>
    <row r="14" spans="1:11" s="2" customFormat="1" ht="24.95" customHeight="1" thickTop="1" thickBot="1">
      <c r="A14" s="330">
        <v>2014</v>
      </c>
      <c r="B14" s="798">
        <v>6.6</v>
      </c>
      <c r="C14" s="798">
        <v>6.7</v>
      </c>
      <c r="D14" s="798">
        <v>6.6</v>
      </c>
      <c r="E14" s="798">
        <v>6.3</v>
      </c>
      <c r="F14" s="799">
        <v>6</v>
      </c>
      <c r="G14" s="799">
        <v>6.5</v>
      </c>
      <c r="H14" s="798">
        <v>7.3</v>
      </c>
      <c r="I14" s="799">
        <v>8</v>
      </c>
      <c r="J14" s="799">
        <v>6.6</v>
      </c>
      <c r="K14" s="414">
        <v>2014</v>
      </c>
    </row>
    <row r="15" spans="1:11" s="2" customFormat="1" ht="24.95" customHeight="1" thickTop="1" thickBot="1">
      <c r="A15" s="329">
        <v>2015</v>
      </c>
      <c r="B15" s="431">
        <v>7.3998948238299151</v>
      </c>
      <c r="C15" s="431">
        <v>7.3009529664924688</v>
      </c>
      <c r="D15" s="431">
        <v>7.4944893460690665</v>
      </c>
      <c r="E15" s="431">
        <v>6.9648492763086303</v>
      </c>
      <c r="F15" s="432">
        <v>6.6785396260017809</v>
      </c>
      <c r="G15" s="432">
        <v>7.2386629763678947</v>
      </c>
      <c r="H15" s="431">
        <v>8.3697234352256196</v>
      </c>
      <c r="I15" s="432">
        <v>8.6891757696127101</v>
      </c>
      <c r="J15" s="432">
        <v>8.064516129032258</v>
      </c>
      <c r="K15" s="413">
        <v>2015</v>
      </c>
    </row>
    <row r="16" spans="1:11" s="2" customFormat="1" ht="24.95" customHeight="1" thickTop="1">
      <c r="A16" s="330">
        <v>2016</v>
      </c>
      <c r="B16" s="798">
        <v>6</v>
      </c>
      <c r="C16" s="798">
        <v>6</v>
      </c>
      <c r="D16" s="798">
        <v>6</v>
      </c>
      <c r="E16" s="798">
        <v>5.7</v>
      </c>
      <c r="F16" s="799">
        <v>5.8</v>
      </c>
      <c r="G16" s="799">
        <v>5.6</v>
      </c>
      <c r="H16" s="798">
        <v>6.7</v>
      </c>
      <c r="I16" s="799">
        <v>6.4</v>
      </c>
      <c r="J16" s="799">
        <v>7</v>
      </c>
      <c r="K16" s="414">
        <v>2016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IS23"/>
  <sheetViews>
    <sheetView view="pageBreakPreview" topLeftCell="A4" zoomScale="90" zoomScaleNormal="100" zoomScaleSheetLayoutView="90" workbookViewId="0">
      <selection activeCell="E26" sqref="E26"/>
    </sheetView>
  </sheetViews>
  <sheetFormatPr defaultRowHeight="15"/>
  <cols>
    <col min="1" max="1" width="42.7109375" style="102" customWidth="1"/>
    <col min="2" max="3" width="8.42578125" style="102" customWidth="1"/>
    <col min="4" max="5" width="7.7109375" style="102" customWidth="1"/>
    <col min="6" max="6" width="8.42578125" style="102" customWidth="1"/>
    <col min="7" max="8" width="7.7109375" style="102" customWidth="1"/>
    <col min="9" max="9" width="8.42578125" style="102" customWidth="1"/>
    <col min="10" max="10" width="7.7109375" style="102" customWidth="1"/>
    <col min="11" max="11" width="40.7109375" style="102" customWidth="1"/>
    <col min="12" max="253" width="9.140625" style="40"/>
    <col min="254" max="254" width="42.7109375" style="40" customWidth="1"/>
    <col min="255" max="255" width="7.7109375" style="40" customWidth="1"/>
    <col min="256" max="256" width="8.42578125" style="40" customWidth="1"/>
    <col min="257" max="258" width="7.7109375" style="40" customWidth="1"/>
    <col min="259" max="259" width="8.42578125" style="40" customWidth="1"/>
    <col min="260" max="261" width="7.7109375" style="40" customWidth="1"/>
    <col min="262" max="262" width="8.42578125" style="40" customWidth="1"/>
    <col min="263" max="263" width="7.7109375" style="40" customWidth="1"/>
    <col min="264" max="264" width="40.7109375" style="40" customWidth="1"/>
    <col min="265" max="509" width="9.140625" style="40"/>
    <col min="510" max="510" width="42.7109375" style="40" customWidth="1"/>
    <col min="511" max="511" width="7.7109375" style="40" customWidth="1"/>
    <col min="512" max="512" width="8.42578125" style="40" customWidth="1"/>
    <col min="513" max="514" width="7.7109375" style="40" customWidth="1"/>
    <col min="515" max="515" width="8.42578125" style="40" customWidth="1"/>
    <col min="516" max="517" width="7.7109375" style="40" customWidth="1"/>
    <col min="518" max="518" width="8.42578125" style="40" customWidth="1"/>
    <col min="519" max="519" width="7.7109375" style="40" customWidth="1"/>
    <col min="520" max="520" width="40.7109375" style="40" customWidth="1"/>
    <col min="521" max="765" width="9.140625" style="40"/>
    <col min="766" max="766" width="42.7109375" style="40" customWidth="1"/>
    <col min="767" max="767" width="7.7109375" style="40" customWidth="1"/>
    <col min="768" max="768" width="8.42578125" style="40" customWidth="1"/>
    <col min="769" max="770" width="7.7109375" style="40" customWidth="1"/>
    <col min="771" max="771" width="8.42578125" style="40" customWidth="1"/>
    <col min="772" max="773" width="7.7109375" style="40" customWidth="1"/>
    <col min="774" max="774" width="8.42578125" style="40" customWidth="1"/>
    <col min="775" max="775" width="7.7109375" style="40" customWidth="1"/>
    <col min="776" max="776" width="40.7109375" style="40" customWidth="1"/>
    <col min="777" max="1021" width="9.140625" style="40"/>
    <col min="1022" max="1022" width="42.7109375" style="40" customWidth="1"/>
    <col min="1023" max="1023" width="7.7109375" style="40" customWidth="1"/>
    <col min="1024" max="1024" width="8.42578125" style="40" customWidth="1"/>
    <col min="1025" max="1026" width="7.7109375" style="40" customWidth="1"/>
    <col min="1027" max="1027" width="8.42578125" style="40" customWidth="1"/>
    <col min="1028" max="1029" width="7.7109375" style="40" customWidth="1"/>
    <col min="1030" max="1030" width="8.42578125" style="40" customWidth="1"/>
    <col min="1031" max="1031" width="7.7109375" style="40" customWidth="1"/>
    <col min="1032" max="1032" width="40.7109375" style="40" customWidth="1"/>
    <col min="1033" max="1277" width="9.140625" style="40"/>
    <col min="1278" max="1278" width="42.7109375" style="40" customWidth="1"/>
    <col min="1279" max="1279" width="7.7109375" style="40" customWidth="1"/>
    <col min="1280" max="1280" width="8.42578125" style="40" customWidth="1"/>
    <col min="1281" max="1282" width="7.7109375" style="40" customWidth="1"/>
    <col min="1283" max="1283" width="8.42578125" style="40" customWidth="1"/>
    <col min="1284" max="1285" width="7.7109375" style="40" customWidth="1"/>
    <col min="1286" max="1286" width="8.42578125" style="40" customWidth="1"/>
    <col min="1287" max="1287" width="7.7109375" style="40" customWidth="1"/>
    <col min="1288" max="1288" width="40.7109375" style="40" customWidth="1"/>
    <col min="1289" max="1533" width="9.140625" style="40"/>
    <col min="1534" max="1534" width="42.7109375" style="40" customWidth="1"/>
    <col min="1535" max="1535" width="7.7109375" style="40" customWidth="1"/>
    <col min="1536" max="1536" width="8.42578125" style="40" customWidth="1"/>
    <col min="1537" max="1538" width="7.7109375" style="40" customWidth="1"/>
    <col min="1539" max="1539" width="8.42578125" style="40" customWidth="1"/>
    <col min="1540" max="1541" width="7.7109375" style="40" customWidth="1"/>
    <col min="1542" max="1542" width="8.42578125" style="40" customWidth="1"/>
    <col min="1543" max="1543" width="7.7109375" style="40" customWidth="1"/>
    <col min="1544" max="1544" width="40.7109375" style="40" customWidth="1"/>
    <col min="1545" max="1789" width="9.140625" style="40"/>
    <col min="1790" max="1790" width="42.7109375" style="40" customWidth="1"/>
    <col min="1791" max="1791" width="7.7109375" style="40" customWidth="1"/>
    <col min="1792" max="1792" width="8.42578125" style="40" customWidth="1"/>
    <col min="1793" max="1794" width="7.7109375" style="40" customWidth="1"/>
    <col min="1795" max="1795" width="8.42578125" style="40" customWidth="1"/>
    <col min="1796" max="1797" width="7.7109375" style="40" customWidth="1"/>
    <col min="1798" max="1798" width="8.42578125" style="40" customWidth="1"/>
    <col min="1799" max="1799" width="7.7109375" style="40" customWidth="1"/>
    <col min="1800" max="1800" width="40.7109375" style="40" customWidth="1"/>
    <col min="1801" max="2045" width="9.140625" style="40"/>
    <col min="2046" max="2046" width="42.7109375" style="40" customWidth="1"/>
    <col min="2047" max="2047" width="7.7109375" style="40" customWidth="1"/>
    <col min="2048" max="2048" width="8.42578125" style="40" customWidth="1"/>
    <col min="2049" max="2050" width="7.7109375" style="40" customWidth="1"/>
    <col min="2051" max="2051" width="8.42578125" style="40" customWidth="1"/>
    <col min="2052" max="2053" width="7.7109375" style="40" customWidth="1"/>
    <col min="2054" max="2054" width="8.42578125" style="40" customWidth="1"/>
    <col min="2055" max="2055" width="7.7109375" style="40" customWidth="1"/>
    <col min="2056" max="2056" width="40.7109375" style="40" customWidth="1"/>
    <col min="2057" max="2301" width="9.140625" style="40"/>
    <col min="2302" max="2302" width="42.7109375" style="40" customWidth="1"/>
    <col min="2303" max="2303" width="7.7109375" style="40" customWidth="1"/>
    <col min="2304" max="2304" width="8.42578125" style="40" customWidth="1"/>
    <col min="2305" max="2306" width="7.7109375" style="40" customWidth="1"/>
    <col min="2307" max="2307" width="8.42578125" style="40" customWidth="1"/>
    <col min="2308" max="2309" width="7.7109375" style="40" customWidth="1"/>
    <col min="2310" max="2310" width="8.42578125" style="40" customWidth="1"/>
    <col min="2311" max="2311" width="7.7109375" style="40" customWidth="1"/>
    <col min="2312" max="2312" width="40.7109375" style="40" customWidth="1"/>
    <col min="2313" max="2557" width="9.140625" style="40"/>
    <col min="2558" max="2558" width="42.7109375" style="40" customWidth="1"/>
    <col min="2559" max="2559" width="7.7109375" style="40" customWidth="1"/>
    <col min="2560" max="2560" width="8.42578125" style="40" customWidth="1"/>
    <col min="2561" max="2562" width="7.7109375" style="40" customWidth="1"/>
    <col min="2563" max="2563" width="8.42578125" style="40" customWidth="1"/>
    <col min="2564" max="2565" width="7.7109375" style="40" customWidth="1"/>
    <col min="2566" max="2566" width="8.42578125" style="40" customWidth="1"/>
    <col min="2567" max="2567" width="7.7109375" style="40" customWidth="1"/>
    <col min="2568" max="2568" width="40.7109375" style="40" customWidth="1"/>
    <col min="2569" max="2813" width="9.140625" style="40"/>
    <col min="2814" max="2814" width="42.7109375" style="40" customWidth="1"/>
    <col min="2815" max="2815" width="7.7109375" style="40" customWidth="1"/>
    <col min="2816" max="2816" width="8.42578125" style="40" customWidth="1"/>
    <col min="2817" max="2818" width="7.7109375" style="40" customWidth="1"/>
    <col min="2819" max="2819" width="8.42578125" style="40" customWidth="1"/>
    <col min="2820" max="2821" width="7.7109375" style="40" customWidth="1"/>
    <col min="2822" max="2822" width="8.42578125" style="40" customWidth="1"/>
    <col min="2823" max="2823" width="7.7109375" style="40" customWidth="1"/>
    <col min="2824" max="2824" width="40.7109375" style="40" customWidth="1"/>
    <col min="2825" max="3069" width="9.140625" style="40"/>
    <col min="3070" max="3070" width="42.7109375" style="40" customWidth="1"/>
    <col min="3071" max="3071" width="7.7109375" style="40" customWidth="1"/>
    <col min="3072" max="3072" width="8.42578125" style="40" customWidth="1"/>
    <col min="3073" max="3074" width="7.7109375" style="40" customWidth="1"/>
    <col min="3075" max="3075" width="8.42578125" style="40" customWidth="1"/>
    <col min="3076" max="3077" width="7.7109375" style="40" customWidth="1"/>
    <col min="3078" max="3078" width="8.42578125" style="40" customWidth="1"/>
    <col min="3079" max="3079" width="7.7109375" style="40" customWidth="1"/>
    <col min="3080" max="3080" width="40.7109375" style="40" customWidth="1"/>
    <col min="3081" max="3325" width="9.140625" style="40"/>
    <col min="3326" max="3326" width="42.7109375" style="40" customWidth="1"/>
    <col min="3327" max="3327" width="7.7109375" style="40" customWidth="1"/>
    <col min="3328" max="3328" width="8.42578125" style="40" customWidth="1"/>
    <col min="3329" max="3330" width="7.7109375" style="40" customWidth="1"/>
    <col min="3331" max="3331" width="8.42578125" style="40" customWidth="1"/>
    <col min="3332" max="3333" width="7.7109375" style="40" customWidth="1"/>
    <col min="3334" max="3334" width="8.42578125" style="40" customWidth="1"/>
    <col min="3335" max="3335" width="7.7109375" style="40" customWidth="1"/>
    <col min="3336" max="3336" width="40.7109375" style="40" customWidth="1"/>
    <col min="3337" max="3581" width="9.140625" style="40"/>
    <col min="3582" max="3582" width="42.7109375" style="40" customWidth="1"/>
    <col min="3583" max="3583" width="7.7109375" style="40" customWidth="1"/>
    <col min="3584" max="3584" width="8.42578125" style="40" customWidth="1"/>
    <col min="3585" max="3586" width="7.7109375" style="40" customWidth="1"/>
    <col min="3587" max="3587" width="8.42578125" style="40" customWidth="1"/>
    <col min="3588" max="3589" width="7.7109375" style="40" customWidth="1"/>
    <col min="3590" max="3590" width="8.42578125" style="40" customWidth="1"/>
    <col min="3591" max="3591" width="7.7109375" style="40" customWidth="1"/>
    <col min="3592" max="3592" width="40.7109375" style="40" customWidth="1"/>
    <col min="3593" max="3837" width="9.140625" style="40"/>
    <col min="3838" max="3838" width="42.7109375" style="40" customWidth="1"/>
    <col min="3839" max="3839" width="7.7109375" style="40" customWidth="1"/>
    <col min="3840" max="3840" width="8.42578125" style="40" customWidth="1"/>
    <col min="3841" max="3842" width="7.7109375" style="40" customWidth="1"/>
    <col min="3843" max="3843" width="8.42578125" style="40" customWidth="1"/>
    <col min="3844" max="3845" width="7.7109375" style="40" customWidth="1"/>
    <col min="3846" max="3846" width="8.42578125" style="40" customWidth="1"/>
    <col min="3847" max="3847" width="7.7109375" style="40" customWidth="1"/>
    <col min="3848" max="3848" width="40.7109375" style="40" customWidth="1"/>
    <col min="3849" max="4093" width="9.140625" style="40"/>
    <col min="4094" max="4094" width="42.7109375" style="40" customWidth="1"/>
    <col min="4095" max="4095" width="7.7109375" style="40" customWidth="1"/>
    <col min="4096" max="4096" width="8.42578125" style="40" customWidth="1"/>
    <col min="4097" max="4098" width="7.7109375" style="40" customWidth="1"/>
    <col min="4099" max="4099" width="8.42578125" style="40" customWidth="1"/>
    <col min="4100" max="4101" width="7.7109375" style="40" customWidth="1"/>
    <col min="4102" max="4102" width="8.42578125" style="40" customWidth="1"/>
    <col min="4103" max="4103" width="7.7109375" style="40" customWidth="1"/>
    <col min="4104" max="4104" width="40.7109375" style="40" customWidth="1"/>
    <col min="4105" max="4349" width="9.140625" style="40"/>
    <col min="4350" max="4350" width="42.7109375" style="40" customWidth="1"/>
    <col min="4351" max="4351" width="7.7109375" style="40" customWidth="1"/>
    <col min="4352" max="4352" width="8.42578125" style="40" customWidth="1"/>
    <col min="4353" max="4354" width="7.7109375" style="40" customWidth="1"/>
    <col min="4355" max="4355" width="8.42578125" style="40" customWidth="1"/>
    <col min="4356" max="4357" width="7.7109375" style="40" customWidth="1"/>
    <col min="4358" max="4358" width="8.42578125" style="40" customWidth="1"/>
    <col min="4359" max="4359" width="7.7109375" style="40" customWidth="1"/>
    <col min="4360" max="4360" width="40.7109375" style="40" customWidth="1"/>
    <col min="4361" max="4605" width="9.140625" style="40"/>
    <col min="4606" max="4606" width="42.7109375" style="40" customWidth="1"/>
    <col min="4607" max="4607" width="7.7109375" style="40" customWidth="1"/>
    <col min="4608" max="4608" width="8.42578125" style="40" customWidth="1"/>
    <col min="4609" max="4610" width="7.7109375" style="40" customWidth="1"/>
    <col min="4611" max="4611" width="8.42578125" style="40" customWidth="1"/>
    <col min="4612" max="4613" width="7.7109375" style="40" customWidth="1"/>
    <col min="4614" max="4614" width="8.42578125" style="40" customWidth="1"/>
    <col min="4615" max="4615" width="7.7109375" style="40" customWidth="1"/>
    <col min="4616" max="4616" width="40.7109375" style="40" customWidth="1"/>
    <col min="4617" max="4861" width="9.140625" style="40"/>
    <col min="4862" max="4862" width="42.7109375" style="40" customWidth="1"/>
    <col min="4863" max="4863" width="7.7109375" style="40" customWidth="1"/>
    <col min="4864" max="4864" width="8.42578125" style="40" customWidth="1"/>
    <col min="4865" max="4866" width="7.7109375" style="40" customWidth="1"/>
    <col min="4867" max="4867" width="8.42578125" style="40" customWidth="1"/>
    <col min="4868" max="4869" width="7.7109375" style="40" customWidth="1"/>
    <col min="4870" max="4870" width="8.42578125" style="40" customWidth="1"/>
    <col min="4871" max="4871" width="7.7109375" style="40" customWidth="1"/>
    <col min="4872" max="4872" width="40.7109375" style="40" customWidth="1"/>
    <col min="4873" max="5117" width="9.140625" style="40"/>
    <col min="5118" max="5118" width="42.7109375" style="40" customWidth="1"/>
    <col min="5119" max="5119" width="7.7109375" style="40" customWidth="1"/>
    <col min="5120" max="5120" width="8.42578125" style="40" customWidth="1"/>
    <col min="5121" max="5122" width="7.7109375" style="40" customWidth="1"/>
    <col min="5123" max="5123" width="8.42578125" style="40" customWidth="1"/>
    <col min="5124" max="5125" width="7.7109375" style="40" customWidth="1"/>
    <col min="5126" max="5126" width="8.42578125" style="40" customWidth="1"/>
    <col min="5127" max="5127" width="7.7109375" style="40" customWidth="1"/>
    <col min="5128" max="5128" width="40.7109375" style="40" customWidth="1"/>
    <col min="5129" max="5373" width="9.140625" style="40"/>
    <col min="5374" max="5374" width="42.7109375" style="40" customWidth="1"/>
    <col min="5375" max="5375" width="7.7109375" style="40" customWidth="1"/>
    <col min="5376" max="5376" width="8.42578125" style="40" customWidth="1"/>
    <col min="5377" max="5378" width="7.7109375" style="40" customWidth="1"/>
    <col min="5379" max="5379" width="8.42578125" style="40" customWidth="1"/>
    <col min="5380" max="5381" width="7.7109375" style="40" customWidth="1"/>
    <col min="5382" max="5382" width="8.42578125" style="40" customWidth="1"/>
    <col min="5383" max="5383" width="7.7109375" style="40" customWidth="1"/>
    <col min="5384" max="5384" width="40.7109375" style="40" customWidth="1"/>
    <col min="5385" max="5629" width="9.140625" style="40"/>
    <col min="5630" max="5630" width="42.7109375" style="40" customWidth="1"/>
    <col min="5631" max="5631" width="7.7109375" style="40" customWidth="1"/>
    <col min="5632" max="5632" width="8.42578125" style="40" customWidth="1"/>
    <col min="5633" max="5634" width="7.7109375" style="40" customWidth="1"/>
    <col min="5635" max="5635" width="8.42578125" style="40" customWidth="1"/>
    <col min="5636" max="5637" width="7.7109375" style="40" customWidth="1"/>
    <col min="5638" max="5638" width="8.42578125" style="40" customWidth="1"/>
    <col min="5639" max="5639" width="7.7109375" style="40" customWidth="1"/>
    <col min="5640" max="5640" width="40.7109375" style="40" customWidth="1"/>
    <col min="5641" max="5885" width="9.140625" style="40"/>
    <col min="5886" max="5886" width="42.7109375" style="40" customWidth="1"/>
    <col min="5887" max="5887" width="7.7109375" style="40" customWidth="1"/>
    <col min="5888" max="5888" width="8.42578125" style="40" customWidth="1"/>
    <col min="5889" max="5890" width="7.7109375" style="40" customWidth="1"/>
    <col min="5891" max="5891" width="8.42578125" style="40" customWidth="1"/>
    <col min="5892" max="5893" width="7.7109375" style="40" customWidth="1"/>
    <col min="5894" max="5894" width="8.42578125" style="40" customWidth="1"/>
    <col min="5895" max="5895" width="7.7109375" style="40" customWidth="1"/>
    <col min="5896" max="5896" width="40.7109375" style="40" customWidth="1"/>
    <col min="5897" max="6141" width="9.140625" style="40"/>
    <col min="6142" max="6142" width="42.7109375" style="40" customWidth="1"/>
    <col min="6143" max="6143" width="7.7109375" style="40" customWidth="1"/>
    <col min="6144" max="6144" width="8.42578125" style="40" customWidth="1"/>
    <col min="6145" max="6146" width="7.7109375" style="40" customWidth="1"/>
    <col min="6147" max="6147" width="8.42578125" style="40" customWidth="1"/>
    <col min="6148" max="6149" width="7.7109375" style="40" customWidth="1"/>
    <col min="6150" max="6150" width="8.42578125" style="40" customWidth="1"/>
    <col min="6151" max="6151" width="7.7109375" style="40" customWidth="1"/>
    <col min="6152" max="6152" width="40.7109375" style="40" customWidth="1"/>
    <col min="6153" max="6397" width="9.140625" style="40"/>
    <col min="6398" max="6398" width="42.7109375" style="40" customWidth="1"/>
    <col min="6399" max="6399" width="7.7109375" style="40" customWidth="1"/>
    <col min="6400" max="6400" width="8.42578125" style="40" customWidth="1"/>
    <col min="6401" max="6402" width="7.7109375" style="40" customWidth="1"/>
    <col min="6403" max="6403" width="8.42578125" style="40" customWidth="1"/>
    <col min="6404" max="6405" width="7.7109375" style="40" customWidth="1"/>
    <col min="6406" max="6406" width="8.42578125" style="40" customWidth="1"/>
    <col min="6407" max="6407" width="7.7109375" style="40" customWidth="1"/>
    <col min="6408" max="6408" width="40.7109375" style="40" customWidth="1"/>
    <col min="6409" max="6653" width="9.140625" style="40"/>
    <col min="6654" max="6654" width="42.7109375" style="40" customWidth="1"/>
    <col min="6655" max="6655" width="7.7109375" style="40" customWidth="1"/>
    <col min="6656" max="6656" width="8.42578125" style="40" customWidth="1"/>
    <col min="6657" max="6658" width="7.7109375" style="40" customWidth="1"/>
    <col min="6659" max="6659" width="8.42578125" style="40" customWidth="1"/>
    <col min="6660" max="6661" width="7.7109375" style="40" customWidth="1"/>
    <col min="6662" max="6662" width="8.42578125" style="40" customWidth="1"/>
    <col min="6663" max="6663" width="7.7109375" style="40" customWidth="1"/>
    <col min="6664" max="6664" width="40.7109375" style="40" customWidth="1"/>
    <col min="6665" max="6909" width="9.140625" style="40"/>
    <col min="6910" max="6910" width="42.7109375" style="40" customWidth="1"/>
    <col min="6911" max="6911" width="7.7109375" style="40" customWidth="1"/>
    <col min="6912" max="6912" width="8.42578125" style="40" customWidth="1"/>
    <col min="6913" max="6914" width="7.7109375" style="40" customWidth="1"/>
    <col min="6915" max="6915" width="8.42578125" style="40" customWidth="1"/>
    <col min="6916" max="6917" width="7.7109375" style="40" customWidth="1"/>
    <col min="6918" max="6918" width="8.42578125" style="40" customWidth="1"/>
    <col min="6919" max="6919" width="7.7109375" style="40" customWidth="1"/>
    <col min="6920" max="6920" width="40.7109375" style="40" customWidth="1"/>
    <col min="6921" max="7165" width="9.140625" style="40"/>
    <col min="7166" max="7166" width="42.7109375" style="40" customWidth="1"/>
    <col min="7167" max="7167" width="7.7109375" style="40" customWidth="1"/>
    <col min="7168" max="7168" width="8.42578125" style="40" customWidth="1"/>
    <col min="7169" max="7170" width="7.7109375" style="40" customWidth="1"/>
    <col min="7171" max="7171" width="8.42578125" style="40" customWidth="1"/>
    <col min="7172" max="7173" width="7.7109375" style="40" customWidth="1"/>
    <col min="7174" max="7174" width="8.42578125" style="40" customWidth="1"/>
    <col min="7175" max="7175" width="7.7109375" style="40" customWidth="1"/>
    <col min="7176" max="7176" width="40.7109375" style="40" customWidth="1"/>
    <col min="7177" max="7421" width="9.140625" style="40"/>
    <col min="7422" max="7422" width="42.7109375" style="40" customWidth="1"/>
    <col min="7423" max="7423" width="7.7109375" style="40" customWidth="1"/>
    <col min="7424" max="7424" width="8.42578125" style="40" customWidth="1"/>
    <col min="7425" max="7426" width="7.7109375" style="40" customWidth="1"/>
    <col min="7427" max="7427" width="8.42578125" style="40" customWidth="1"/>
    <col min="7428" max="7429" width="7.7109375" style="40" customWidth="1"/>
    <col min="7430" max="7430" width="8.42578125" style="40" customWidth="1"/>
    <col min="7431" max="7431" width="7.7109375" style="40" customWidth="1"/>
    <col min="7432" max="7432" width="40.7109375" style="40" customWidth="1"/>
    <col min="7433" max="7677" width="9.140625" style="40"/>
    <col min="7678" max="7678" width="42.7109375" style="40" customWidth="1"/>
    <col min="7679" max="7679" width="7.7109375" style="40" customWidth="1"/>
    <col min="7680" max="7680" width="8.42578125" style="40" customWidth="1"/>
    <col min="7681" max="7682" width="7.7109375" style="40" customWidth="1"/>
    <col min="7683" max="7683" width="8.42578125" style="40" customWidth="1"/>
    <col min="7684" max="7685" width="7.7109375" style="40" customWidth="1"/>
    <col min="7686" max="7686" width="8.42578125" style="40" customWidth="1"/>
    <col min="7687" max="7687" width="7.7109375" style="40" customWidth="1"/>
    <col min="7688" max="7688" width="40.7109375" style="40" customWidth="1"/>
    <col min="7689" max="7933" width="9.140625" style="40"/>
    <col min="7934" max="7934" width="42.7109375" style="40" customWidth="1"/>
    <col min="7935" max="7935" width="7.7109375" style="40" customWidth="1"/>
    <col min="7936" max="7936" width="8.42578125" style="40" customWidth="1"/>
    <col min="7937" max="7938" width="7.7109375" style="40" customWidth="1"/>
    <col min="7939" max="7939" width="8.42578125" style="40" customWidth="1"/>
    <col min="7940" max="7941" width="7.7109375" style="40" customWidth="1"/>
    <col min="7942" max="7942" width="8.42578125" style="40" customWidth="1"/>
    <col min="7943" max="7943" width="7.7109375" style="40" customWidth="1"/>
    <col min="7944" max="7944" width="40.7109375" style="40" customWidth="1"/>
    <col min="7945" max="8189" width="9.140625" style="40"/>
    <col min="8190" max="8190" width="42.7109375" style="40" customWidth="1"/>
    <col min="8191" max="8191" width="7.7109375" style="40" customWidth="1"/>
    <col min="8192" max="8192" width="8.42578125" style="40" customWidth="1"/>
    <col min="8193" max="8194" width="7.7109375" style="40" customWidth="1"/>
    <col min="8195" max="8195" width="8.42578125" style="40" customWidth="1"/>
    <col min="8196" max="8197" width="7.7109375" style="40" customWidth="1"/>
    <col min="8198" max="8198" width="8.42578125" style="40" customWidth="1"/>
    <col min="8199" max="8199" width="7.7109375" style="40" customWidth="1"/>
    <col min="8200" max="8200" width="40.7109375" style="40" customWidth="1"/>
    <col min="8201" max="8445" width="9.140625" style="40"/>
    <col min="8446" max="8446" width="42.7109375" style="40" customWidth="1"/>
    <col min="8447" max="8447" width="7.7109375" style="40" customWidth="1"/>
    <col min="8448" max="8448" width="8.42578125" style="40" customWidth="1"/>
    <col min="8449" max="8450" width="7.7109375" style="40" customWidth="1"/>
    <col min="8451" max="8451" width="8.42578125" style="40" customWidth="1"/>
    <col min="8452" max="8453" width="7.7109375" style="40" customWidth="1"/>
    <col min="8454" max="8454" width="8.42578125" style="40" customWidth="1"/>
    <col min="8455" max="8455" width="7.7109375" style="40" customWidth="1"/>
    <col min="8456" max="8456" width="40.7109375" style="40" customWidth="1"/>
    <col min="8457" max="8701" width="9.140625" style="40"/>
    <col min="8702" max="8702" width="42.7109375" style="40" customWidth="1"/>
    <col min="8703" max="8703" width="7.7109375" style="40" customWidth="1"/>
    <col min="8704" max="8704" width="8.42578125" style="40" customWidth="1"/>
    <col min="8705" max="8706" width="7.7109375" style="40" customWidth="1"/>
    <col min="8707" max="8707" width="8.42578125" style="40" customWidth="1"/>
    <col min="8708" max="8709" width="7.7109375" style="40" customWidth="1"/>
    <col min="8710" max="8710" width="8.42578125" style="40" customWidth="1"/>
    <col min="8711" max="8711" width="7.7109375" style="40" customWidth="1"/>
    <col min="8712" max="8712" width="40.7109375" style="40" customWidth="1"/>
    <col min="8713" max="8957" width="9.140625" style="40"/>
    <col min="8958" max="8958" width="42.7109375" style="40" customWidth="1"/>
    <col min="8959" max="8959" width="7.7109375" style="40" customWidth="1"/>
    <col min="8960" max="8960" width="8.42578125" style="40" customWidth="1"/>
    <col min="8961" max="8962" width="7.7109375" style="40" customWidth="1"/>
    <col min="8963" max="8963" width="8.42578125" style="40" customWidth="1"/>
    <col min="8964" max="8965" width="7.7109375" style="40" customWidth="1"/>
    <col min="8966" max="8966" width="8.42578125" style="40" customWidth="1"/>
    <col min="8967" max="8967" width="7.7109375" style="40" customWidth="1"/>
    <col min="8968" max="8968" width="40.7109375" style="40" customWidth="1"/>
    <col min="8969" max="9213" width="9.140625" style="40"/>
    <col min="9214" max="9214" width="42.7109375" style="40" customWidth="1"/>
    <col min="9215" max="9215" width="7.7109375" style="40" customWidth="1"/>
    <col min="9216" max="9216" width="8.42578125" style="40" customWidth="1"/>
    <col min="9217" max="9218" width="7.7109375" style="40" customWidth="1"/>
    <col min="9219" max="9219" width="8.42578125" style="40" customWidth="1"/>
    <col min="9220" max="9221" width="7.7109375" style="40" customWidth="1"/>
    <col min="9222" max="9222" width="8.42578125" style="40" customWidth="1"/>
    <col min="9223" max="9223" width="7.7109375" style="40" customWidth="1"/>
    <col min="9224" max="9224" width="40.7109375" style="40" customWidth="1"/>
    <col min="9225" max="9469" width="9.140625" style="40"/>
    <col min="9470" max="9470" width="42.7109375" style="40" customWidth="1"/>
    <col min="9471" max="9471" width="7.7109375" style="40" customWidth="1"/>
    <col min="9472" max="9472" width="8.42578125" style="40" customWidth="1"/>
    <col min="9473" max="9474" width="7.7109375" style="40" customWidth="1"/>
    <col min="9475" max="9475" width="8.42578125" style="40" customWidth="1"/>
    <col min="9476" max="9477" width="7.7109375" style="40" customWidth="1"/>
    <col min="9478" max="9478" width="8.42578125" style="40" customWidth="1"/>
    <col min="9479" max="9479" width="7.7109375" style="40" customWidth="1"/>
    <col min="9480" max="9480" width="40.7109375" style="40" customWidth="1"/>
    <col min="9481" max="9725" width="9.140625" style="40"/>
    <col min="9726" max="9726" width="42.7109375" style="40" customWidth="1"/>
    <col min="9727" max="9727" width="7.7109375" style="40" customWidth="1"/>
    <col min="9728" max="9728" width="8.42578125" style="40" customWidth="1"/>
    <col min="9729" max="9730" width="7.7109375" style="40" customWidth="1"/>
    <col min="9731" max="9731" width="8.42578125" style="40" customWidth="1"/>
    <col min="9732" max="9733" width="7.7109375" style="40" customWidth="1"/>
    <col min="9734" max="9734" width="8.42578125" style="40" customWidth="1"/>
    <col min="9735" max="9735" width="7.7109375" style="40" customWidth="1"/>
    <col min="9736" max="9736" width="40.7109375" style="40" customWidth="1"/>
    <col min="9737" max="9981" width="9.140625" style="40"/>
    <col min="9982" max="9982" width="42.7109375" style="40" customWidth="1"/>
    <col min="9983" max="9983" width="7.7109375" style="40" customWidth="1"/>
    <col min="9984" max="9984" width="8.42578125" style="40" customWidth="1"/>
    <col min="9985" max="9986" width="7.7109375" style="40" customWidth="1"/>
    <col min="9987" max="9987" width="8.42578125" style="40" customWidth="1"/>
    <col min="9988" max="9989" width="7.7109375" style="40" customWidth="1"/>
    <col min="9990" max="9990" width="8.42578125" style="40" customWidth="1"/>
    <col min="9991" max="9991" width="7.7109375" style="40" customWidth="1"/>
    <col min="9992" max="9992" width="40.7109375" style="40" customWidth="1"/>
    <col min="9993" max="10237" width="9.140625" style="40"/>
    <col min="10238" max="10238" width="42.7109375" style="40" customWidth="1"/>
    <col min="10239" max="10239" width="7.7109375" style="40" customWidth="1"/>
    <col min="10240" max="10240" width="8.42578125" style="40" customWidth="1"/>
    <col min="10241" max="10242" width="7.7109375" style="40" customWidth="1"/>
    <col min="10243" max="10243" width="8.42578125" style="40" customWidth="1"/>
    <col min="10244" max="10245" width="7.7109375" style="40" customWidth="1"/>
    <col min="10246" max="10246" width="8.42578125" style="40" customWidth="1"/>
    <col min="10247" max="10247" width="7.7109375" style="40" customWidth="1"/>
    <col min="10248" max="10248" width="40.7109375" style="40" customWidth="1"/>
    <col min="10249" max="10493" width="9.140625" style="40"/>
    <col min="10494" max="10494" width="42.7109375" style="40" customWidth="1"/>
    <col min="10495" max="10495" width="7.7109375" style="40" customWidth="1"/>
    <col min="10496" max="10496" width="8.42578125" style="40" customWidth="1"/>
    <col min="10497" max="10498" width="7.7109375" style="40" customWidth="1"/>
    <col min="10499" max="10499" width="8.42578125" style="40" customWidth="1"/>
    <col min="10500" max="10501" width="7.7109375" style="40" customWidth="1"/>
    <col min="10502" max="10502" width="8.42578125" style="40" customWidth="1"/>
    <col min="10503" max="10503" width="7.7109375" style="40" customWidth="1"/>
    <col min="10504" max="10504" width="40.7109375" style="40" customWidth="1"/>
    <col min="10505" max="10749" width="9.140625" style="40"/>
    <col min="10750" max="10750" width="42.7109375" style="40" customWidth="1"/>
    <col min="10751" max="10751" width="7.7109375" style="40" customWidth="1"/>
    <col min="10752" max="10752" width="8.42578125" style="40" customWidth="1"/>
    <col min="10753" max="10754" width="7.7109375" style="40" customWidth="1"/>
    <col min="10755" max="10755" width="8.42578125" style="40" customWidth="1"/>
    <col min="10756" max="10757" width="7.7109375" style="40" customWidth="1"/>
    <col min="10758" max="10758" width="8.42578125" style="40" customWidth="1"/>
    <col min="10759" max="10759" width="7.7109375" style="40" customWidth="1"/>
    <col min="10760" max="10760" width="40.7109375" style="40" customWidth="1"/>
    <col min="10761" max="11005" width="9.140625" style="40"/>
    <col min="11006" max="11006" width="42.7109375" style="40" customWidth="1"/>
    <col min="11007" max="11007" width="7.7109375" style="40" customWidth="1"/>
    <col min="11008" max="11008" width="8.42578125" style="40" customWidth="1"/>
    <col min="11009" max="11010" width="7.7109375" style="40" customWidth="1"/>
    <col min="11011" max="11011" width="8.42578125" style="40" customWidth="1"/>
    <col min="11012" max="11013" width="7.7109375" style="40" customWidth="1"/>
    <col min="11014" max="11014" width="8.42578125" style="40" customWidth="1"/>
    <col min="11015" max="11015" width="7.7109375" style="40" customWidth="1"/>
    <col min="11016" max="11016" width="40.7109375" style="40" customWidth="1"/>
    <col min="11017" max="11261" width="9.140625" style="40"/>
    <col min="11262" max="11262" width="42.7109375" style="40" customWidth="1"/>
    <col min="11263" max="11263" width="7.7109375" style="40" customWidth="1"/>
    <col min="11264" max="11264" width="8.42578125" style="40" customWidth="1"/>
    <col min="11265" max="11266" width="7.7109375" style="40" customWidth="1"/>
    <col min="11267" max="11267" width="8.42578125" style="40" customWidth="1"/>
    <col min="11268" max="11269" width="7.7109375" style="40" customWidth="1"/>
    <col min="11270" max="11270" width="8.42578125" style="40" customWidth="1"/>
    <col min="11271" max="11271" width="7.7109375" style="40" customWidth="1"/>
    <col min="11272" max="11272" width="40.7109375" style="40" customWidth="1"/>
    <col min="11273" max="11517" width="9.140625" style="40"/>
    <col min="11518" max="11518" width="42.7109375" style="40" customWidth="1"/>
    <col min="11519" max="11519" width="7.7109375" style="40" customWidth="1"/>
    <col min="11520" max="11520" width="8.42578125" style="40" customWidth="1"/>
    <col min="11521" max="11522" width="7.7109375" style="40" customWidth="1"/>
    <col min="11523" max="11523" width="8.42578125" style="40" customWidth="1"/>
    <col min="11524" max="11525" width="7.7109375" style="40" customWidth="1"/>
    <col min="11526" max="11526" width="8.42578125" style="40" customWidth="1"/>
    <col min="11527" max="11527" width="7.7109375" style="40" customWidth="1"/>
    <col min="11528" max="11528" width="40.7109375" style="40" customWidth="1"/>
    <col min="11529" max="11773" width="9.140625" style="40"/>
    <col min="11774" max="11774" width="42.7109375" style="40" customWidth="1"/>
    <col min="11775" max="11775" width="7.7109375" style="40" customWidth="1"/>
    <col min="11776" max="11776" width="8.42578125" style="40" customWidth="1"/>
    <col min="11777" max="11778" width="7.7109375" style="40" customWidth="1"/>
    <col min="11779" max="11779" width="8.42578125" style="40" customWidth="1"/>
    <col min="11780" max="11781" width="7.7109375" style="40" customWidth="1"/>
    <col min="11782" max="11782" width="8.42578125" style="40" customWidth="1"/>
    <col min="11783" max="11783" width="7.7109375" style="40" customWidth="1"/>
    <col min="11784" max="11784" width="40.7109375" style="40" customWidth="1"/>
    <col min="11785" max="12029" width="9.140625" style="40"/>
    <col min="12030" max="12030" width="42.7109375" style="40" customWidth="1"/>
    <col min="12031" max="12031" width="7.7109375" style="40" customWidth="1"/>
    <col min="12032" max="12032" width="8.42578125" style="40" customWidth="1"/>
    <col min="12033" max="12034" width="7.7109375" style="40" customWidth="1"/>
    <col min="12035" max="12035" width="8.42578125" style="40" customWidth="1"/>
    <col min="12036" max="12037" width="7.7109375" style="40" customWidth="1"/>
    <col min="12038" max="12038" width="8.42578125" style="40" customWidth="1"/>
    <col min="12039" max="12039" width="7.7109375" style="40" customWidth="1"/>
    <col min="12040" max="12040" width="40.7109375" style="40" customWidth="1"/>
    <col min="12041" max="12285" width="9.140625" style="40"/>
    <col min="12286" max="12286" width="42.7109375" style="40" customWidth="1"/>
    <col min="12287" max="12287" width="7.7109375" style="40" customWidth="1"/>
    <col min="12288" max="12288" width="8.42578125" style="40" customWidth="1"/>
    <col min="12289" max="12290" width="7.7109375" style="40" customWidth="1"/>
    <col min="12291" max="12291" width="8.42578125" style="40" customWidth="1"/>
    <col min="12292" max="12293" width="7.7109375" style="40" customWidth="1"/>
    <col min="12294" max="12294" width="8.42578125" style="40" customWidth="1"/>
    <col min="12295" max="12295" width="7.7109375" style="40" customWidth="1"/>
    <col min="12296" max="12296" width="40.7109375" style="40" customWidth="1"/>
    <col min="12297" max="12541" width="9.140625" style="40"/>
    <col min="12542" max="12542" width="42.7109375" style="40" customWidth="1"/>
    <col min="12543" max="12543" width="7.7109375" style="40" customWidth="1"/>
    <col min="12544" max="12544" width="8.42578125" style="40" customWidth="1"/>
    <col min="12545" max="12546" width="7.7109375" style="40" customWidth="1"/>
    <col min="12547" max="12547" width="8.42578125" style="40" customWidth="1"/>
    <col min="12548" max="12549" width="7.7109375" style="40" customWidth="1"/>
    <col min="12550" max="12550" width="8.42578125" style="40" customWidth="1"/>
    <col min="12551" max="12551" width="7.7109375" style="40" customWidth="1"/>
    <col min="12552" max="12552" width="40.7109375" style="40" customWidth="1"/>
    <col min="12553" max="12797" width="9.140625" style="40"/>
    <col min="12798" max="12798" width="42.7109375" style="40" customWidth="1"/>
    <col min="12799" max="12799" width="7.7109375" style="40" customWidth="1"/>
    <col min="12800" max="12800" width="8.42578125" style="40" customWidth="1"/>
    <col min="12801" max="12802" width="7.7109375" style="40" customWidth="1"/>
    <col min="12803" max="12803" width="8.42578125" style="40" customWidth="1"/>
    <col min="12804" max="12805" width="7.7109375" style="40" customWidth="1"/>
    <col min="12806" max="12806" width="8.42578125" style="40" customWidth="1"/>
    <col min="12807" max="12807" width="7.7109375" style="40" customWidth="1"/>
    <col min="12808" max="12808" width="40.7109375" style="40" customWidth="1"/>
    <col min="12809" max="13053" width="9.140625" style="40"/>
    <col min="13054" max="13054" width="42.7109375" style="40" customWidth="1"/>
    <col min="13055" max="13055" width="7.7109375" style="40" customWidth="1"/>
    <col min="13056" max="13056" width="8.42578125" style="40" customWidth="1"/>
    <col min="13057" max="13058" width="7.7109375" style="40" customWidth="1"/>
    <col min="13059" max="13059" width="8.42578125" style="40" customWidth="1"/>
    <col min="13060" max="13061" width="7.7109375" style="40" customWidth="1"/>
    <col min="13062" max="13062" width="8.42578125" style="40" customWidth="1"/>
    <col min="13063" max="13063" width="7.7109375" style="40" customWidth="1"/>
    <col min="13064" max="13064" width="40.7109375" style="40" customWidth="1"/>
    <col min="13065" max="13309" width="9.140625" style="40"/>
    <col min="13310" max="13310" width="42.7109375" style="40" customWidth="1"/>
    <col min="13311" max="13311" width="7.7109375" style="40" customWidth="1"/>
    <col min="13312" max="13312" width="8.42578125" style="40" customWidth="1"/>
    <col min="13313" max="13314" width="7.7109375" style="40" customWidth="1"/>
    <col min="13315" max="13315" width="8.42578125" style="40" customWidth="1"/>
    <col min="13316" max="13317" width="7.7109375" style="40" customWidth="1"/>
    <col min="13318" max="13318" width="8.42578125" style="40" customWidth="1"/>
    <col min="13319" max="13319" width="7.7109375" style="40" customWidth="1"/>
    <col min="13320" max="13320" width="40.7109375" style="40" customWidth="1"/>
    <col min="13321" max="13565" width="9.140625" style="40"/>
    <col min="13566" max="13566" width="42.7109375" style="40" customWidth="1"/>
    <col min="13567" max="13567" width="7.7109375" style="40" customWidth="1"/>
    <col min="13568" max="13568" width="8.42578125" style="40" customWidth="1"/>
    <col min="13569" max="13570" width="7.7109375" style="40" customWidth="1"/>
    <col min="13571" max="13571" width="8.42578125" style="40" customWidth="1"/>
    <col min="13572" max="13573" width="7.7109375" style="40" customWidth="1"/>
    <col min="13574" max="13574" width="8.42578125" style="40" customWidth="1"/>
    <col min="13575" max="13575" width="7.7109375" style="40" customWidth="1"/>
    <col min="13576" max="13576" width="40.7109375" style="40" customWidth="1"/>
    <col min="13577" max="13821" width="9.140625" style="40"/>
    <col min="13822" max="13822" width="42.7109375" style="40" customWidth="1"/>
    <col min="13823" max="13823" width="7.7109375" style="40" customWidth="1"/>
    <col min="13824" max="13824" width="8.42578125" style="40" customWidth="1"/>
    <col min="13825" max="13826" width="7.7109375" style="40" customWidth="1"/>
    <col min="13827" max="13827" width="8.42578125" style="40" customWidth="1"/>
    <col min="13828" max="13829" width="7.7109375" style="40" customWidth="1"/>
    <col min="13830" max="13830" width="8.42578125" style="40" customWidth="1"/>
    <col min="13831" max="13831" width="7.7109375" style="40" customWidth="1"/>
    <col min="13832" max="13832" width="40.7109375" style="40" customWidth="1"/>
    <col min="13833" max="14077" width="9.140625" style="40"/>
    <col min="14078" max="14078" width="42.7109375" style="40" customWidth="1"/>
    <col min="14079" max="14079" width="7.7109375" style="40" customWidth="1"/>
    <col min="14080" max="14080" width="8.42578125" style="40" customWidth="1"/>
    <col min="14081" max="14082" width="7.7109375" style="40" customWidth="1"/>
    <col min="14083" max="14083" width="8.42578125" style="40" customWidth="1"/>
    <col min="14084" max="14085" width="7.7109375" style="40" customWidth="1"/>
    <col min="14086" max="14086" width="8.42578125" style="40" customWidth="1"/>
    <col min="14087" max="14087" width="7.7109375" style="40" customWidth="1"/>
    <col min="14088" max="14088" width="40.7109375" style="40" customWidth="1"/>
    <col min="14089" max="14333" width="9.140625" style="40"/>
    <col min="14334" max="14334" width="42.7109375" style="40" customWidth="1"/>
    <col min="14335" max="14335" width="7.7109375" style="40" customWidth="1"/>
    <col min="14336" max="14336" width="8.42578125" style="40" customWidth="1"/>
    <col min="14337" max="14338" width="7.7109375" style="40" customWidth="1"/>
    <col min="14339" max="14339" width="8.42578125" style="40" customWidth="1"/>
    <col min="14340" max="14341" width="7.7109375" style="40" customWidth="1"/>
    <col min="14342" max="14342" width="8.42578125" style="40" customWidth="1"/>
    <col min="14343" max="14343" width="7.7109375" style="40" customWidth="1"/>
    <col min="14344" max="14344" width="40.7109375" style="40" customWidth="1"/>
    <col min="14345" max="14589" width="9.140625" style="40"/>
    <col min="14590" max="14590" width="42.7109375" style="40" customWidth="1"/>
    <col min="14591" max="14591" width="7.7109375" style="40" customWidth="1"/>
    <col min="14592" max="14592" width="8.42578125" style="40" customWidth="1"/>
    <col min="14593" max="14594" width="7.7109375" style="40" customWidth="1"/>
    <col min="14595" max="14595" width="8.42578125" style="40" customWidth="1"/>
    <col min="14596" max="14597" width="7.7109375" style="40" customWidth="1"/>
    <col min="14598" max="14598" width="8.42578125" style="40" customWidth="1"/>
    <col min="14599" max="14599" width="7.7109375" style="40" customWidth="1"/>
    <col min="14600" max="14600" width="40.7109375" style="40" customWidth="1"/>
    <col min="14601" max="14845" width="9.140625" style="40"/>
    <col min="14846" max="14846" width="42.7109375" style="40" customWidth="1"/>
    <col min="14847" max="14847" width="7.7109375" style="40" customWidth="1"/>
    <col min="14848" max="14848" width="8.42578125" style="40" customWidth="1"/>
    <col min="14849" max="14850" width="7.7109375" style="40" customWidth="1"/>
    <col min="14851" max="14851" width="8.42578125" style="40" customWidth="1"/>
    <col min="14852" max="14853" width="7.7109375" style="40" customWidth="1"/>
    <col min="14854" max="14854" width="8.42578125" style="40" customWidth="1"/>
    <col min="14855" max="14855" width="7.7109375" style="40" customWidth="1"/>
    <col min="14856" max="14856" width="40.7109375" style="40" customWidth="1"/>
    <col min="14857" max="15101" width="9.140625" style="40"/>
    <col min="15102" max="15102" width="42.7109375" style="40" customWidth="1"/>
    <col min="15103" max="15103" width="7.7109375" style="40" customWidth="1"/>
    <col min="15104" max="15104" width="8.42578125" style="40" customWidth="1"/>
    <col min="15105" max="15106" width="7.7109375" style="40" customWidth="1"/>
    <col min="15107" max="15107" width="8.42578125" style="40" customWidth="1"/>
    <col min="15108" max="15109" width="7.7109375" style="40" customWidth="1"/>
    <col min="15110" max="15110" width="8.42578125" style="40" customWidth="1"/>
    <col min="15111" max="15111" width="7.7109375" style="40" customWidth="1"/>
    <col min="15112" max="15112" width="40.7109375" style="40" customWidth="1"/>
    <col min="15113" max="15357" width="9.140625" style="40"/>
    <col min="15358" max="15358" width="42.7109375" style="40" customWidth="1"/>
    <col min="15359" max="15359" width="7.7109375" style="40" customWidth="1"/>
    <col min="15360" max="15360" width="8.42578125" style="40" customWidth="1"/>
    <col min="15361" max="15362" width="7.7109375" style="40" customWidth="1"/>
    <col min="15363" max="15363" width="8.42578125" style="40" customWidth="1"/>
    <col min="15364" max="15365" width="7.7109375" style="40" customWidth="1"/>
    <col min="15366" max="15366" width="8.42578125" style="40" customWidth="1"/>
    <col min="15367" max="15367" width="7.7109375" style="40" customWidth="1"/>
    <col min="15368" max="15368" width="40.7109375" style="40" customWidth="1"/>
    <col min="15369" max="15613" width="9.140625" style="40"/>
    <col min="15614" max="15614" width="42.7109375" style="40" customWidth="1"/>
    <col min="15615" max="15615" width="7.7109375" style="40" customWidth="1"/>
    <col min="15616" max="15616" width="8.42578125" style="40" customWidth="1"/>
    <col min="15617" max="15618" width="7.7109375" style="40" customWidth="1"/>
    <col min="15619" max="15619" width="8.42578125" style="40" customWidth="1"/>
    <col min="15620" max="15621" width="7.7109375" style="40" customWidth="1"/>
    <col min="15622" max="15622" width="8.42578125" style="40" customWidth="1"/>
    <col min="15623" max="15623" width="7.7109375" style="40" customWidth="1"/>
    <col min="15624" max="15624" width="40.7109375" style="40" customWidth="1"/>
    <col min="15625" max="15869" width="9.140625" style="40"/>
    <col min="15870" max="15870" width="42.7109375" style="40" customWidth="1"/>
    <col min="15871" max="15871" width="7.7109375" style="40" customWidth="1"/>
    <col min="15872" max="15872" width="8.42578125" style="40" customWidth="1"/>
    <col min="15873" max="15874" width="7.7109375" style="40" customWidth="1"/>
    <col min="15875" max="15875" width="8.42578125" style="40" customWidth="1"/>
    <col min="15876" max="15877" width="7.7109375" style="40" customWidth="1"/>
    <col min="15878" max="15878" width="8.42578125" style="40" customWidth="1"/>
    <col min="15879" max="15879" width="7.7109375" style="40" customWidth="1"/>
    <col min="15880" max="15880" width="40.7109375" style="40" customWidth="1"/>
    <col min="15881" max="16125" width="9.140625" style="40"/>
    <col min="16126" max="16126" width="42.7109375" style="40" customWidth="1"/>
    <col min="16127" max="16127" width="7.7109375" style="40" customWidth="1"/>
    <col min="16128" max="16128" width="8.42578125" style="40" customWidth="1"/>
    <col min="16129" max="16130" width="7.7109375" style="40" customWidth="1"/>
    <col min="16131" max="16131" width="8.42578125" style="40" customWidth="1"/>
    <col min="16132" max="16133" width="7.7109375" style="40" customWidth="1"/>
    <col min="16134" max="16134" width="8.42578125" style="40" customWidth="1"/>
    <col min="16135" max="16135" width="7.7109375" style="40" customWidth="1"/>
    <col min="16136" max="16136" width="40.7109375" style="40" customWidth="1"/>
    <col min="16137" max="16384" width="9.140625" style="40"/>
  </cols>
  <sheetData>
    <row r="1" spans="1:253" ht="20.25">
      <c r="A1" s="1511" t="s">
        <v>707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1448"/>
      <c r="AJ1" s="1448"/>
      <c r="AK1" s="1448"/>
      <c r="AL1" s="1448"/>
      <c r="AM1" s="1448"/>
      <c r="AN1" s="1448"/>
      <c r="AO1" s="1448"/>
      <c r="AP1" s="1448"/>
      <c r="AQ1" s="1448"/>
      <c r="AR1" s="1448"/>
      <c r="AS1" s="1448"/>
      <c r="AT1" s="1448"/>
      <c r="AU1" s="1448"/>
      <c r="AV1" s="1448"/>
      <c r="AW1" s="1448"/>
      <c r="AX1" s="1448"/>
      <c r="AY1" s="1448"/>
      <c r="AZ1" s="1448"/>
      <c r="BA1" s="1448"/>
      <c r="BB1" s="1448"/>
      <c r="BC1" s="1448"/>
      <c r="BD1" s="1448"/>
      <c r="BE1" s="1448"/>
      <c r="BF1" s="1448"/>
      <c r="BG1" s="1448"/>
      <c r="BH1" s="1448"/>
      <c r="BI1" s="1448"/>
      <c r="BJ1" s="1448"/>
      <c r="BK1" s="1448"/>
      <c r="BL1" s="1448"/>
      <c r="BM1" s="1448"/>
      <c r="BN1" s="1448"/>
      <c r="BO1" s="1448"/>
      <c r="BP1" s="1448"/>
      <c r="BQ1" s="1448"/>
      <c r="BR1" s="1448"/>
      <c r="BS1" s="1448"/>
      <c r="BT1" s="1448"/>
      <c r="BU1" s="1448"/>
      <c r="BV1" s="1448"/>
      <c r="BW1" s="1448"/>
      <c r="BX1" s="1448"/>
      <c r="BY1" s="1448"/>
      <c r="BZ1" s="1448"/>
      <c r="CA1" s="1448"/>
      <c r="CB1" s="1448"/>
      <c r="CC1" s="1448"/>
      <c r="CD1" s="1448"/>
      <c r="CE1" s="1448"/>
      <c r="CF1" s="1448"/>
      <c r="CG1" s="1448"/>
      <c r="CH1" s="1448"/>
      <c r="CI1" s="1448"/>
      <c r="CJ1" s="1448"/>
      <c r="CK1" s="1448"/>
      <c r="CL1" s="1448"/>
      <c r="CM1" s="1448"/>
      <c r="CN1" s="1448"/>
      <c r="CO1" s="1448"/>
      <c r="CP1" s="1448"/>
      <c r="CQ1" s="1448"/>
      <c r="CR1" s="1448"/>
      <c r="CS1" s="1448"/>
      <c r="CT1" s="1448"/>
      <c r="CU1" s="1448"/>
      <c r="CV1" s="1448"/>
      <c r="CW1" s="1448"/>
      <c r="CX1" s="1448"/>
      <c r="CY1" s="1448"/>
      <c r="CZ1" s="1448"/>
      <c r="DA1" s="1448"/>
      <c r="DB1" s="1448"/>
      <c r="DC1" s="1448"/>
      <c r="DD1" s="1448"/>
      <c r="DE1" s="1448"/>
      <c r="DF1" s="1448"/>
      <c r="DG1" s="1448"/>
      <c r="DH1" s="1448"/>
      <c r="DI1" s="1448"/>
      <c r="DJ1" s="1448"/>
      <c r="DK1" s="1448"/>
      <c r="DL1" s="1448"/>
      <c r="DM1" s="1448"/>
      <c r="DN1" s="1448"/>
      <c r="DO1" s="1448"/>
      <c r="DP1" s="1448"/>
      <c r="DQ1" s="1448"/>
      <c r="DR1" s="1448"/>
      <c r="DS1" s="1448"/>
      <c r="DT1" s="1448"/>
      <c r="DU1" s="1448"/>
      <c r="DV1" s="1448"/>
      <c r="DW1" s="1448"/>
      <c r="DX1" s="1448"/>
      <c r="DY1" s="1448"/>
      <c r="DZ1" s="1448"/>
      <c r="EA1" s="1448"/>
      <c r="EB1" s="1448"/>
      <c r="EC1" s="1448"/>
      <c r="ED1" s="1448"/>
      <c r="EE1" s="1448"/>
      <c r="EF1" s="1448"/>
      <c r="EG1" s="1448"/>
      <c r="EH1" s="1448"/>
      <c r="EI1" s="1448"/>
      <c r="EJ1" s="1448"/>
      <c r="EK1" s="1448"/>
      <c r="EL1" s="1448"/>
      <c r="EM1" s="1448"/>
      <c r="EN1" s="1448"/>
      <c r="EO1" s="1448"/>
      <c r="EP1" s="1448"/>
      <c r="EQ1" s="1448"/>
      <c r="ER1" s="1448"/>
      <c r="ES1" s="1448"/>
      <c r="ET1" s="1448"/>
      <c r="EU1" s="1448"/>
      <c r="EV1" s="1448"/>
      <c r="EW1" s="1448"/>
      <c r="EX1" s="1448"/>
      <c r="EY1" s="1448"/>
      <c r="EZ1" s="1448"/>
      <c r="FA1" s="1448"/>
      <c r="FB1" s="1448"/>
      <c r="FC1" s="1448"/>
      <c r="FD1" s="1448"/>
      <c r="FE1" s="1448"/>
      <c r="FF1" s="1448"/>
      <c r="FG1" s="1448"/>
      <c r="FH1" s="1448"/>
      <c r="FI1" s="1448"/>
      <c r="FJ1" s="1448"/>
      <c r="FK1" s="1448"/>
      <c r="FL1" s="1448"/>
      <c r="FM1" s="1448"/>
      <c r="FN1" s="1448"/>
      <c r="FO1" s="1448"/>
      <c r="FP1" s="1448"/>
      <c r="FQ1" s="1448"/>
      <c r="FR1" s="1448"/>
      <c r="FS1" s="1448"/>
      <c r="FT1" s="1448"/>
      <c r="FU1" s="1448"/>
      <c r="FV1" s="1448"/>
      <c r="FW1" s="1448"/>
      <c r="FX1" s="1448"/>
      <c r="FY1" s="1448"/>
      <c r="FZ1" s="1448"/>
      <c r="GA1" s="1448"/>
      <c r="GB1" s="1448"/>
      <c r="GC1" s="1448"/>
      <c r="GD1" s="1448"/>
      <c r="GE1" s="1448"/>
      <c r="GF1" s="1448"/>
      <c r="GG1" s="1448"/>
      <c r="GH1" s="1448"/>
      <c r="GI1" s="1448"/>
      <c r="GJ1" s="1448"/>
      <c r="GK1" s="1448"/>
      <c r="GL1" s="1448"/>
      <c r="GM1" s="1448"/>
      <c r="GN1" s="1448"/>
      <c r="GO1" s="1448"/>
      <c r="GP1" s="1448"/>
      <c r="GQ1" s="1448"/>
      <c r="GR1" s="1448"/>
      <c r="GS1" s="1448"/>
      <c r="GT1" s="1448"/>
      <c r="GU1" s="1448"/>
      <c r="GV1" s="1448"/>
      <c r="GW1" s="1448"/>
      <c r="GX1" s="1448"/>
      <c r="GY1" s="1448"/>
      <c r="GZ1" s="1448"/>
      <c r="HA1" s="1448"/>
      <c r="HB1" s="1448"/>
      <c r="HC1" s="1448"/>
      <c r="HD1" s="1448"/>
      <c r="HE1" s="1448"/>
      <c r="HF1" s="1448"/>
      <c r="HG1" s="1448"/>
      <c r="HH1" s="1448"/>
      <c r="HI1" s="1448"/>
      <c r="HJ1" s="1448"/>
      <c r="HK1" s="1448"/>
      <c r="HL1" s="1448"/>
      <c r="HM1" s="1448"/>
      <c r="HN1" s="1448"/>
      <c r="HO1" s="1448"/>
      <c r="HP1" s="1448"/>
      <c r="HQ1" s="1448"/>
      <c r="HR1" s="1448"/>
      <c r="HS1" s="1448"/>
      <c r="HT1" s="1448"/>
      <c r="HU1" s="1448"/>
      <c r="HV1" s="1448"/>
      <c r="HW1" s="1448"/>
      <c r="HX1" s="1448"/>
      <c r="HY1" s="1448"/>
      <c r="HZ1" s="1448"/>
      <c r="IA1" s="1448"/>
      <c r="IB1" s="1448"/>
      <c r="IC1" s="1448"/>
      <c r="ID1" s="1448"/>
      <c r="IE1" s="1448"/>
      <c r="IF1" s="1448"/>
      <c r="IG1" s="1448"/>
      <c r="IH1" s="1448"/>
      <c r="II1" s="1448"/>
      <c r="IJ1" s="1448"/>
      <c r="IK1" s="1448"/>
      <c r="IL1" s="1448"/>
      <c r="IM1" s="1448"/>
      <c r="IN1" s="1448"/>
      <c r="IO1" s="1448"/>
      <c r="IP1" s="1448"/>
      <c r="IQ1" s="1448"/>
      <c r="IR1" s="1448"/>
      <c r="IS1" s="1448"/>
    </row>
    <row r="2" spans="1:253" ht="15.75">
      <c r="A2" s="1510" t="s">
        <v>976</v>
      </c>
      <c r="B2" s="1510"/>
      <c r="C2" s="1510"/>
      <c r="D2" s="1510"/>
      <c r="E2" s="1510"/>
      <c r="F2" s="1510"/>
      <c r="G2" s="1510"/>
      <c r="H2" s="1510"/>
      <c r="I2" s="1510"/>
      <c r="J2" s="1510"/>
      <c r="K2" s="1510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1447"/>
      <c r="AU2" s="1447"/>
      <c r="AV2" s="1447"/>
      <c r="AW2" s="1447"/>
      <c r="AX2" s="1447"/>
      <c r="AY2" s="1447"/>
      <c r="AZ2" s="1447"/>
      <c r="BA2" s="1447"/>
      <c r="BB2" s="1447"/>
      <c r="BC2" s="1447"/>
      <c r="BD2" s="1447"/>
      <c r="BE2" s="1447"/>
      <c r="BF2" s="1447"/>
      <c r="BG2" s="1447"/>
      <c r="BH2" s="1447"/>
      <c r="BI2" s="1447"/>
      <c r="BJ2" s="1447"/>
      <c r="BK2" s="1447"/>
      <c r="BL2" s="1447"/>
      <c r="BM2" s="1447"/>
      <c r="BN2" s="1447"/>
      <c r="BO2" s="1447"/>
      <c r="BP2" s="1447"/>
      <c r="BQ2" s="1447"/>
      <c r="BR2" s="1447"/>
      <c r="BS2" s="1447"/>
      <c r="BT2" s="1447"/>
      <c r="BU2" s="1447"/>
      <c r="BV2" s="1447"/>
      <c r="BW2" s="1447"/>
      <c r="BX2" s="1447"/>
      <c r="BY2" s="1447"/>
      <c r="BZ2" s="1447"/>
      <c r="CA2" s="1447"/>
      <c r="CB2" s="1447"/>
      <c r="CC2" s="1447"/>
      <c r="CD2" s="1447"/>
      <c r="CE2" s="1447"/>
      <c r="CF2" s="1447"/>
      <c r="CG2" s="1447"/>
      <c r="CH2" s="1447"/>
      <c r="CI2" s="1447"/>
      <c r="CJ2" s="1447"/>
      <c r="CK2" s="1447"/>
      <c r="CL2" s="1447"/>
      <c r="CM2" s="1447"/>
      <c r="CN2" s="1447"/>
      <c r="CO2" s="1447"/>
      <c r="CP2" s="1447"/>
      <c r="CQ2" s="1447"/>
      <c r="CR2" s="1447"/>
      <c r="CS2" s="1447"/>
      <c r="CT2" s="1447"/>
      <c r="CU2" s="1447"/>
      <c r="CV2" s="1447"/>
      <c r="CW2" s="1447"/>
      <c r="CX2" s="1447"/>
      <c r="CY2" s="1447"/>
      <c r="CZ2" s="1447"/>
      <c r="DA2" s="1447"/>
      <c r="DB2" s="1447"/>
      <c r="DC2" s="1447"/>
      <c r="DD2" s="1447"/>
      <c r="DE2" s="1447"/>
      <c r="DF2" s="1447"/>
      <c r="DG2" s="1447"/>
      <c r="DH2" s="1447"/>
      <c r="DI2" s="1447"/>
      <c r="DJ2" s="1447"/>
      <c r="DK2" s="1447"/>
      <c r="DL2" s="1447"/>
      <c r="DM2" s="1447"/>
      <c r="DN2" s="1447"/>
      <c r="DO2" s="1447"/>
      <c r="DP2" s="1447"/>
      <c r="DQ2" s="1447"/>
      <c r="DR2" s="1447"/>
      <c r="DS2" s="1447"/>
      <c r="DT2" s="1447"/>
      <c r="DU2" s="1447"/>
      <c r="DV2" s="1447"/>
      <c r="DW2" s="1447"/>
      <c r="DX2" s="1447"/>
      <c r="DY2" s="1447"/>
      <c r="DZ2" s="1447"/>
      <c r="EA2" s="1447"/>
      <c r="EB2" s="1447"/>
      <c r="EC2" s="1447"/>
      <c r="ED2" s="1447"/>
      <c r="EE2" s="1447"/>
      <c r="EF2" s="1447"/>
      <c r="EG2" s="1447"/>
      <c r="EH2" s="1447"/>
      <c r="EI2" s="1447"/>
      <c r="EJ2" s="1447"/>
      <c r="EK2" s="1447"/>
      <c r="EL2" s="1447"/>
      <c r="EM2" s="1447"/>
      <c r="EN2" s="1447"/>
      <c r="EO2" s="1447"/>
      <c r="EP2" s="1447"/>
      <c r="EQ2" s="1447"/>
      <c r="ER2" s="1447"/>
      <c r="ES2" s="1447"/>
      <c r="ET2" s="1447"/>
      <c r="EU2" s="1447"/>
      <c r="EV2" s="1447"/>
      <c r="EW2" s="1447"/>
      <c r="EX2" s="1447"/>
      <c r="EY2" s="1447"/>
      <c r="EZ2" s="1447"/>
      <c r="FA2" s="1447"/>
      <c r="FB2" s="1447"/>
      <c r="FC2" s="1447"/>
      <c r="FD2" s="1447"/>
      <c r="FE2" s="1447"/>
      <c r="FF2" s="1447"/>
      <c r="FG2" s="1447"/>
      <c r="FH2" s="1447"/>
      <c r="FI2" s="1447"/>
      <c r="FJ2" s="1447"/>
      <c r="FK2" s="1447"/>
      <c r="FL2" s="1447"/>
      <c r="FM2" s="1447"/>
      <c r="FN2" s="1447"/>
      <c r="FO2" s="1447"/>
      <c r="FP2" s="1447"/>
      <c r="FQ2" s="1447"/>
      <c r="FR2" s="1447"/>
      <c r="FS2" s="1447"/>
      <c r="FT2" s="1447"/>
      <c r="FU2" s="1447"/>
      <c r="FV2" s="1447"/>
      <c r="FW2" s="1447"/>
      <c r="FX2" s="1447"/>
      <c r="FY2" s="1447"/>
      <c r="FZ2" s="1447"/>
      <c r="GA2" s="1447"/>
      <c r="GB2" s="1447"/>
      <c r="GC2" s="1447"/>
      <c r="GD2" s="1447"/>
      <c r="GE2" s="1447"/>
      <c r="GF2" s="1447"/>
      <c r="GG2" s="1447"/>
      <c r="GH2" s="1447"/>
      <c r="GI2" s="1447"/>
      <c r="GJ2" s="1447"/>
      <c r="GK2" s="1447"/>
      <c r="GL2" s="1447"/>
      <c r="GM2" s="1447"/>
      <c r="GN2" s="1447"/>
      <c r="GO2" s="1447"/>
      <c r="GP2" s="1447"/>
      <c r="GQ2" s="1447"/>
      <c r="GR2" s="1447"/>
      <c r="GS2" s="1447"/>
      <c r="GT2" s="1447"/>
      <c r="GU2" s="1447"/>
      <c r="GV2" s="1447"/>
      <c r="GW2" s="1447"/>
      <c r="GX2" s="1447"/>
      <c r="GY2" s="1447"/>
      <c r="GZ2" s="1447"/>
      <c r="HA2" s="1447"/>
      <c r="HB2" s="1447"/>
      <c r="HC2" s="1447"/>
      <c r="HD2" s="1447"/>
      <c r="HE2" s="1447"/>
      <c r="HF2" s="1447"/>
      <c r="HG2" s="1447"/>
      <c r="HH2" s="1447"/>
      <c r="HI2" s="1447"/>
      <c r="HJ2" s="1447"/>
      <c r="HK2" s="1447"/>
      <c r="HL2" s="1447"/>
      <c r="HM2" s="1447"/>
      <c r="HN2" s="1447"/>
      <c r="HO2" s="1447"/>
      <c r="HP2" s="1447"/>
      <c r="HQ2" s="1447"/>
      <c r="HR2" s="1447"/>
      <c r="HS2" s="1447"/>
      <c r="HT2" s="1447"/>
      <c r="HU2" s="1447"/>
      <c r="HV2" s="1447"/>
      <c r="HW2" s="1447"/>
      <c r="HX2" s="1447"/>
      <c r="HY2" s="1447"/>
      <c r="HZ2" s="1447"/>
      <c r="IA2" s="1447"/>
      <c r="IB2" s="1447"/>
      <c r="IC2" s="1447"/>
      <c r="ID2" s="1447"/>
      <c r="IE2" s="1447"/>
      <c r="IF2" s="1447"/>
      <c r="IG2" s="1447"/>
      <c r="IH2" s="1447"/>
      <c r="II2" s="1447"/>
      <c r="IJ2" s="1447"/>
      <c r="IK2" s="1447"/>
      <c r="IL2" s="1447"/>
      <c r="IM2" s="1447"/>
      <c r="IN2" s="1447"/>
      <c r="IO2" s="1447"/>
      <c r="IP2" s="1447"/>
      <c r="IQ2" s="1447"/>
      <c r="IR2" s="1447"/>
      <c r="IS2" s="1447"/>
    </row>
    <row r="3" spans="1:253" ht="15.75">
      <c r="A3" s="1147">
        <v>2016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  <c r="AD3" s="1447"/>
      <c r="AE3" s="1447"/>
      <c r="AF3" s="1447"/>
      <c r="AG3" s="1447"/>
      <c r="AH3" s="1447"/>
      <c r="AI3" s="1447"/>
      <c r="AJ3" s="1447"/>
      <c r="AK3" s="1447"/>
      <c r="AL3" s="1447"/>
      <c r="AM3" s="1447"/>
      <c r="AN3" s="1447"/>
      <c r="AO3" s="1447"/>
      <c r="AP3" s="1447"/>
      <c r="AQ3" s="1447"/>
      <c r="AR3" s="1447"/>
      <c r="AS3" s="1447"/>
      <c r="AT3" s="1447"/>
      <c r="AU3" s="1447"/>
      <c r="AV3" s="1447"/>
      <c r="AW3" s="1447"/>
      <c r="AX3" s="1447"/>
      <c r="AY3" s="1447"/>
      <c r="AZ3" s="1447"/>
      <c r="BA3" s="1447"/>
      <c r="BB3" s="1447"/>
      <c r="BC3" s="1447"/>
      <c r="BD3" s="1447"/>
      <c r="BE3" s="1447"/>
      <c r="BF3" s="1447"/>
      <c r="BG3" s="1447"/>
      <c r="BH3" s="1447"/>
      <c r="BI3" s="1447"/>
      <c r="BJ3" s="1447"/>
      <c r="BK3" s="1447"/>
      <c r="BL3" s="1447"/>
      <c r="BM3" s="1447"/>
      <c r="BN3" s="1447"/>
      <c r="BO3" s="1447"/>
      <c r="BP3" s="1447"/>
      <c r="BQ3" s="1447"/>
      <c r="BR3" s="1447"/>
      <c r="BS3" s="1447"/>
      <c r="BT3" s="1447"/>
      <c r="BU3" s="1447"/>
      <c r="BV3" s="1447"/>
      <c r="BW3" s="1447"/>
      <c r="BX3" s="1447"/>
      <c r="BY3" s="1447"/>
      <c r="BZ3" s="1447"/>
      <c r="CA3" s="1447"/>
      <c r="CB3" s="1447"/>
      <c r="CC3" s="1447"/>
      <c r="CD3" s="1447"/>
      <c r="CE3" s="1447"/>
      <c r="CF3" s="1447"/>
      <c r="CG3" s="1447"/>
      <c r="CH3" s="1447"/>
      <c r="CI3" s="1447"/>
      <c r="CJ3" s="1447"/>
      <c r="CK3" s="1447"/>
      <c r="CL3" s="1447"/>
      <c r="CM3" s="1447"/>
      <c r="CN3" s="1447"/>
      <c r="CO3" s="1447"/>
      <c r="CP3" s="1447"/>
      <c r="CQ3" s="1447"/>
      <c r="CR3" s="1447"/>
      <c r="CS3" s="1447"/>
      <c r="CT3" s="1447"/>
      <c r="CU3" s="1447"/>
      <c r="CV3" s="1447"/>
      <c r="CW3" s="1447"/>
      <c r="CX3" s="1447"/>
      <c r="CY3" s="1447"/>
      <c r="CZ3" s="1447"/>
      <c r="DA3" s="1447"/>
      <c r="DB3" s="1447"/>
      <c r="DC3" s="1447"/>
      <c r="DD3" s="1447"/>
      <c r="DE3" s="1447"/>
      <c r="DF3" s="1447"/>
      <c r="DG3" s="1447"/>
      <c r="DH3" s="1447"/>
      <c r="DI3" s="1447"/>
      <c r="DJ3" s="1447"/>
      <c r="DK3" s="1447"/>
      <c r="DL3" s="1447"/>
      <c r="DM3" s="1447"/>
      <c r="DN3" s="1447"/>
      <c r="DO3" s="1447"/>
      <c r="DP3" s="1447"/>
      <c r="DQ3" s="1447"/>
      <c r="DR3" s="1447"/>
      <c r="DS3" s="1447"/>
      <c r="DT3" s="1447"/>
      <c r="DU3" s="1447"/>
      <c r="DV3" s="1447"/>
      <c r="DW3" s="1447"/>
      <c r="DX3" s="1447"/>
      <c r="DY3" s="1447"/>
      <c r="DZ3" s="1447"/>
      <c r="EA3" s="1447"/>
      <c r="EB3" s="1447"/>
      <c r="EC3" s="1447"/>
      <c r="ED3" s="1447"/>
      <c r="EE3" s="1447"/>
      <c r="EF3" s="1447"/>
      <c r="EG3" s="1447"/>
      <c r="EH3" s="1447"/>
      <c r="EI3" s="1447"/>
      <c r="EJ3" s="1447"/>
      <c r="EK3" s="1447"/>
      <c r="EL3" s="1447"/>
      <c r="EM3" s="1447"/>
      <c r="EN3" s="1447"/>
      <c r="EO3" s="1447"/>
      <c r="EP3" s="1447"/>
      <c r="EQ3" s="1447"/>
      <c r="ER3" s="1447"/>
      <c r="ES3" s="1447"/>
      <c r="ET3" s="1447"/>
      <c r="EU3" s="1447"/>
      <c r="EV3" s="1447"/>
      <c r="EW3" s="1447"/>
      <c r="EX3" s="1447"/>
      <c r="EY3" s="1447"/>
      <c r="EZ3" s="1447"/>
      <c r="FA3" s="1447"/>
      <c r="FB3" s="1447"/>
      <c r="FC3" s="1447"/>
      <c r="FD3" s="1447"/>
      <c r="FE3" s="1447"/>
      <c r="FF3" s="1447"/>
      <c r="FG3" s="1447"/>
      <c r="FH3" s="1447"/>
      <c r="FI3" s="1447"/>
      <c r="FJ3" s="1447"/>
      <c r="FK3" s="1447"/>
      <c r="FL3" s="1447"/>
      <c r="FM3" s="1447"/>
      <c r="FN3" s="1447"/>
      <c r="FO3" s="1447"/>
      <c r="FP3" s="1447"/>
      <c r="FQ3" s="1447"/>
      <c r="FR3" s="1447"/>
      <c r="FS3" s="1447"/>
      <c r="FT3" s="1447"/>
      <c r="FU3" s="1447"/>
      <c r="FV3" s="1447"/>
      <c r="FW3" s="1447"/>
      <c r="FX3" s="1447"/>
      <c r="FY3" s="1447"/>
      <c r="FZ3" s="1447"/>
      <c r="GA3" s="1447"/>
      <c r="GB3" s="1447"/>
      <c r="GC3" s="1447"/>
      <c r="GD3" s="1447"/>
      <c r="GE3" s="1447"/>
      <c r="GF3" s="1447"/>
      <c r="GG3" s="1447"/>
      <c r="GH3" s="1447"/>
      <c r="GI3" s="1447"/>
      <c r="GJ3" s="1447"/>
      <c r="GK3" s="1447"/>
      <c r="GL3" s="1447"/>
      <c r="GM3" s="1447"/>
      <c r="GN3" s="1447"/>
      <c r="GO3" s="1447"/>
      <c r="GP3" s="1447"/>
      <c r="GQ3" s="1447"/>
      <c r="GR3" s="1447"/>
      <c r="GS3" s="1447"/>
      <c r="GT3" s="1447"/>
      <c r="GU3" s="1447"/>
      <c r="GV3" s="1447"/>
      <c r="GW3" s="1447"/>
      <c r="GX3" s="1447"/>
      <c r="GY3" s="1447"/>
      <c r="GZ3" s="1447"/>
      <c r="HA3" s="1447"/>
      <c r="HB3" s="1447"/>
      <c r="HC3" s="1447"/>
      <c r="HD3" s="1447"/>
      <c r="HE3" s="1447"/>
      <c r="HF3" s="1447"/>
      <c r="HG3" s="1447"/>
      <c r="HH3" s="1447"/>
      <c r="HI3" s="1447"/>
      <c r="HJ3" s="1447"/>
      <c r="HK3" s="1447"/>
      <c r="HL3" s="1447"/>
      <c r="HM3" s="1447"/>
      <c r="HN3" s="1447"/>
      <c r="HO3" s="1447"/>
      <c r="HP3" s="1447"/>
      <c r="HQ3" s="1447"/>
      <c r="HR3" s="1447"/>
      <c r="HS3" s="1447"/>
      <c r="HT3" s="1447"/>
      <c r="HU3" s="1447"/>
      <c r="HV3" s="1447"/>
      <c r="HW3" s="1447"/>
      <c r="HX3" s="1447"/>
      <c r="HY3" s="1447"/>
      <c r="HZ3" s="1447"/>
      <c r="IA3" s="1447"/>
      <c r="IB3" s="1447"/>
      <c r="IC3" s="1447"/>
      <c r="ID3" s="1447"/>
      <c r="IE3" s="1447"/>
      <c r="IF3" s="1447"/>
      <c r="IG3" s="1447"/>
      <c r="IH3" s="1447"/>
      <c r="II3" s="1447"/>
      <c r="IJ3" s="1447"/>
      <c r="IK3" s="1447"/>
      <c r="IL3" s="1447"/>
      <c r="IM3" s="1447"/>
      <c r="IN3" s="1447"/>
      <c r="IO3" s="1447"/>
      <c r="IP3" s="1447"/>
      <c r="IQ3" s="1447"/>
      <c r="IR3" s="1447"/>
      <c r="IS3" s="1447"/>
    </row>
    <row r="4" spans="1:253" ht="20.25" customHeight="1">
      <c r="A4" s="918" t="s">
        <v>1022</v>
      </c>
      <c r="B4" s="666"/>
      <c r="C4" s="666"/>
      <c r="D4" s="1507"/>
      <c r="E4" s="1507"/>
      <c r="F4" s="1507"/>
      <c r="G4" s="666"/>
      <c r="H4" s="666"/>
      <c r="I4" s="666"/>
      <c r="J4" s="667"/>
      <c r="K4" s="665" t="s">
        <v>45</v>
      </c>
    </row>
    <row r="5" spans="1:253" ht="26.25" customHeight="1">
      <c r="A5" s="1508" t="s">
        <v>161</v>
      </c>
      <c r="B5" s="1263" t="s">
        <v>625</v>
      </c>
      <c r="C5" s="1263"/>
      <c r="D5" s="1263"/>
      <c r="E5" s="1196" t="s">
        <v>526</v>
      </c>
      <c r="F5" s="1196"/>
      <c r="G5" s="1196"/>
      <c r="H5" s="1196" t="s">
        <v>525</v>
      </c>
      <c r="I5" s="1196"/>
      <c r="J5" s="1196"/>
      <c r="K5" s="1505" t="s">
        <v>162</v>
      </c>
    </row>
    <row r="6" spans="1:253" ht="25.5">
      <c r="A6" s="1509"/>
      <c r="B6" s="1063" t="s">
        <v>620</v>
      </c>
      <c r="C6" s="1063" t="s">
        <v>1062</v>
      </c>
      <c r="D6" s="1063" t="s">
        <v>497</v>
      </c>
      <c r="E6" s="1063" t="s">
        <v>620</v>
      </c>
      <c r="F6" s="1063" t="s">
        <v>1062</v>
      </c>
      <c r="G6" s="1063" t="s">
        <v>497</v>
      </c>
      <c r="H6" s="1063" t="s">
        <v>620</v>
      </c>
      <c r="I6" s="1063" t="s">
        <v>1062</v>
      </c>
      <c r="J6" s="1063" t="s">
        <v>497</v>
      </c>
      <c r="K6" s="1506"/>
    </row>
    <row r="7" spans="1:253" ht="21.75" customHeight="1" thickBot="1">
      <c r="A7" s="1076" t="s">
        <v>445</v>
      </c>
      <c r="B7" s="1077">
        <v>1.5338730293992331</v>
      </c>
      <c r="C7" s="1077">
        <v>2.5</v>
      </c>
      <c r="D7" s="1077">
        <v>1.2020606754436176</v>
      </c>
      <c r="E7" s="1077">
        <v>1.6949152542372883</v>
      </c>
      <c r="F7" s="1077">
        <v>3.5608308605341246</v>
      </c>
      <c r="G7" s="1077">
        <v>1.2167300380228137</v>
      </c>
      <c r="H7" s="1077">
        <v>1.1510791366906474</v>
      </c>
      <c r="I7" s="1077">
        <v>1.1406844106463878</v>
      </c>
      <c r="J7" s="1077">
        <v>1.1574074074074074</v>
      </c>
      <c r="K7" s="1078" t="s">
        <v>1098</v>
      </c>
    </row>
    <row r="8" spans="1:253" ht="21.75" customHeight="1" thickBot="1">
      <c r="A8" s="1079" t="s">
        <v>446</v>
      </c>
      <c r="B8" s="1080">
        <v>13.336173838943333</v>
      </c>
      <c r="C8" s="1080">
        <v>21</v>
      </c>
      <c r="D8" s="1080">
        <v>10.70406410990269</v>
      </c>
      <c r="E8" s="1080">
        <v>13.014527845036319</v>
      </c>
      <c r="F8" s="1080">
        <v>25.222551928783382</v>
      </c>
      <c r="G8" s="1080">
        <v>9.8859315589353614</v>
      </c>
      <c r="H8" s="1080">
        <v>14.100719424460431</v>
      </c>
      <c r="I8" s="1080">
        <v>15.589353612167301</v>
      </c>
      <c r="J8" s="1080">
        <v>13.194444444444443</v>
      </c>
      <c r="K8" s="1081" t="s">
        <v>1099</v>
      </c>
    </row>
    <row r="9" spans="1:253" ht="34.5" thickBot="1">
      <c r="A9" s="1082" t="s">
        <v>447</v>
      </c>
      <c r="B9" s="1077">
        <v>0.2556455048998722</v>
      </c>
      <c r="C9" s="1077">
        <v>0.66666666666666663</v>
      </c>
      <c r="D9" s="1077">
        <v>0.11448196908986835</v>
      </c>
      <c r="E9" s="1077">
        <v>0.24213075060532688</v>
      </c>
      <c r="F9" s="1077">
        <v>0.89020771513353114</v>
      </c>
      <c r="G9" s="1077">
        <v>7.6045627376425853E-2</v>
      </c>
      <c r="H9" s="1077">
        <v>0.28776978417266186</v>
      </c>
      <c r="I9" s="1077">
        <v>0.38022813688212931</v>
      </c>
      <c r="J9" s="1077">
        <v>0.23148148148148145</v>
      </c>
      <c r="K9" s="1083" t="s">
        <v>1100</v>
      </c>
    </row>
    <row r="10" spans="1:253" ht="26.25" thickBot="1">
      <c r="A10" s="1079" t="s">
        <v>1092</v>
      </c>
      <c r="B10" s="1084">
        <v>4.8998721772475502</v>
      </c>
      <c r="C10" s="1084">
        <v>6.166666666666667</v>
      </c>
      <c r="D10" s="1084">
        <v>4.4647967945048661</v>
      </c>
      <c r="E10" s="1084">
        <v>4.2372881355932206</v>
      </c>
      <c r="F10" s="1084">
        <v>5.3412462908011866</v>
      </c>
      <c r="G10" s="1084">
        <v>3.9543726235741445</v>
      </c>
      <c r="H10" s="1084">
        <v>6.4748201438848918</v>
      </c>
      <c r="I10" s="1084">
        <v>7.2243346007604563</v>
      </c>
      <c r="J10" s="1084">
        <v>6.0185185185185182</v>
      </c>
      <c r="K10" s="1081" t="s">
        <v>1101</v>
      </c>
    </row>
    <row r="11" spans="1:253" ht="13.5" thickBot="1">
      <c r="A11" s="1082" t="s">
        <v>449</v>
      </c>
      <c r="B11" s="1077">
        <v>1.4060502769492971</v>
      </c>
      <c r="C11" s="1077">
        <v>1.8333333333333333</v>
      </c>
      <c r="D11" s="1077">
        <v>1.2593016599885518</v>
      </c>
      <c r="E11" s="1077">
        <v>1.5738498789346247</v>
      </c>
      <c r="F11" s="1077">
        <v>2.6706231454005933</v>
      </c>
      <c r="G11" s="1077">
        <v>1.2927756653992395</v>
      </c>
      <c r="H11" s="1077">
        <v>1.0071942446043165</v>
      </c>
      <c r="I11" s="1077">
        <v>0.76045627376425862</v>
      </c>
      <c r="J11" s="1077">
        <v>1.1574074074074074</v>
      </c>
      <c r="K11" s="1083" t="s">
        <v>1102</v>
      </c>
    </row>
    <row r="12" spans="1:253" ht="23.25" thickBot="1">
      <c r="A12" s="1079" t="s">
        <v>1093</v>
      </c>
      <c r="B12" s="1084">
        <v>31.657435023434171</v>
      </c>
      <c r="C12" s="1084">
        <v>25.5</v>
      </c>
      <c r="D12" s="1084">
        <v>33.772180881511161</v>
      </c>
      <c r="E12" s="1084">
        <v>32.627118644067799</v>
      </c>
      <c r="F12" s="1084">
        <v>22.255192878338278</v>
      </c>
      <c r="G12" s="1084">
        <v>35.285171102661593</v>
      </c>
      <c r="H12" s="1084">
        <v>29.352517985611509</v>
      </c>
      <c r="I12" s="1084">
        <v>29.657794676806084</v>
      </c>
      <c r="J12" s="1084">
        <v>29.166666666666664</v>
      </c>
      <c r="K12" s="1081" t="s">
        <v>1103</v>
      </c>
    </row>
    <row r="13" spans="1:253" ht="23.25" thickBot="1">
      <c r="A13" s="1082" t="s">
        <v>1094</v>
      </c>
      <c r="B13" s="1077">
        <v>9.671921602045165</v>
      </c>
      <c r="C13" s="1077">
        <v>8.6666666666666661</v>
      </c>
      <c r="D13" s="1077">
        <v>10.017172295363482</v>
      </c>
      <c r="E13" s="1077">
        <v>9.5641646489104115</v>
      </c>
      <c r="F13" s="1077">
        <v>8.9020771513353107</v>
      </c>
      <c r="G13" s="1077">
        <v>9.7338403041825092</v>
      </c>
      <c r="H13" s="1077">
        <v>9.928057553956835</v>
      </c>
      <c r="I13" s="1077">
        <v>8.3650190114068437</v>
      </c>
      <c r="J13" s="1077">
        <v>10.87962962962963</v>
      </c>
      <c r="K13" s="1083" t="s">
        <v>1104</v>
      </c>
    </row>
    <row r="14" spans="1:253" ht="21.75" customHeight="1" thickBot="1">
      <c r="A14" s="1079" t="s">
        <v>1095</v>
      </c>
      <c r="B14" s="1084">
        <v>2.5138474648487432</v>
      </c>
      <c r="C14" s="1084">
        <v>3.1666666666666665</v>
      </c>
      <c r="D14" s="1084">
        <v>2.2896393817973673</v>
      </c>
      <c r="E14" s="1084">
        <v>2.179176755447942</v>
      </c>
      <c r="F14" s="1084">
        <v>3.2640949554896141</v>
      </c>
      <c r="G14" s="1084">
        <v>1.9011406844106464</v>
      </c>
      <c r="H14" s="1084">
        <v>3.3093525179856114</v>
      </c>
      <c r="I14" s="1084">
        <v>3.0418250950570345</v>
      </c>
      <c r="J14" s="1084">
        <v>3.4722222222222219</v>
      </c>
      <c r="K14" s="1081" t="s">
        <v>1105</v>
      </c>
    </row>
    <row r="15" spans="1:253" ht="23.25" thickBot="1">
      <c r="A15" s="1082" t="s">
        <v>453</v>
      </c>
      <c r="B15" s="1077">
        <v>0.1278227524499361</v>
      </c>
      <c r="C15" s="1077">
        <v>0</v>
      </c>
      <c r="D15" s="1077">
        <v>0.17172295363480253</v>
      </c>
      <c r="E15" s="1077">
        <v>0.12106537530266344</v>
      </c>
      <c r="F15" s="1077">
        <v>0</v>
      </c>
      <c r="G15" s="1077">
        <v>0.15209125475285171</v>
      </c>
      <c r="H15" s="1077">
        <v>0.14388489208633093</v>
      </c>
      <c r="I15" s="1077">
        <v>0</v>
      </c>
      <c r="J15" s="1077">
        <v>0.23148148148148145</v>
      </c>
      <c r="K15" s="1083" t="s">
        <v>1106</v>
      </c>
    </row>
    <row r="16" spans="1:253" ht="26.25" thickBot="1">
      <c r="A16" s="1079" t="s">
        <v>1096</v>
      </c>
      <c r="B16" s="1084">
        <v>4.26075841499787E-2</v>
      </c>
      <c r="C16" s="1084">
        <v>0</v>
      </c>
      <c r="D16" s="1084">
        <v>5.7240984544934176E-2</v>
      </c>
      <c r="E16" s="1084">
        <v>6.0532687651331719E-2</v>
      </c>
      <c r="F16" s="1084">
        <v>0</v>
      </c>
      <c r="G16" s="1084">
        <v>7.6045627376425853E-2</v>
      </c>
      <c r="H16" s="1084">
        <v>0</v>
      </c>
      <c r="I16" s="1084">
        <v>0</v>
      </c>
      <c r="J16" s="1084">
        <v>0</v>
      </c>
      <c r="K16" s="1081" t="s">
        <v>1113</v>
      </c>
    </row>
    <row r="17" spans="1:11" ht="20.25" customHeight="1" thickBot="1">
      <c r="A17" s="1082" t="s">
        <v>454</v>
      </c>
      <c r="B17" s="1077">
        <v>3.4512143161482745</v>
      </c>
      <c r="C17" s="1077">
        <v>6.333333333333333</v>
      </c>
      <c r="D17" s="1077">
        <v>2.4613623354321694</v>
      </c>
      <c r="E17" s="1077">
        <v>2.0581113801452786</v>
      </c>
      <c r="F17" s="1077">
        <v>3.5608308605341246</v>
      </c>
      <c r="G17" s="1077">
        <v>1.6730038022813687</v>
      </c>
      <c r="H17" s="1077">
        <v>6.7625899280575537</v>
      </c>
      <c r="I17" s="1077">
        <v>9.8859315589353614</v>
      </c>
      <c r="J17" s="1077">
        <v>4.8611111111111107</v>
      </c>
      <c r="K17" s="1083" t="s">
        <v>1108</v>
      </c>
    </row>
    <row r="18" spans="1:11" ht="28.5" customHeight="1" thickBot="1">
      <c r="A18" s="1079" t="s">
        <v>455</v>
      </c>
      <c r="B18" s="1084">
        <v>0</v>
      </c>
      <c r="C18" s="1084">
        <v>0</v>
      </c>
      <c r="D18" s="1084">
        <v>0</v>
      </c>
      <c r="E18" s="1084">
        <v>0</v>
      </c>
      <c r="F18" s="1084">
        <v>0</v>
      </c>
      <c r="G18" s="1084">
        <v>0</v>
      </c>
      <c r="H18" s="1084">
        <v>0</v>
      </c>
      <c r="I18" s="1084">
        <v>0</v>
      </c>
      <c r="J18" s="1084">
        <v>0</v>
      </c>
      <c r="K18" s="1081" t="s">
        <v>1107</v>
      </c>
    </row>
    <row r="19" spans="1:11" ht="23.25" thickBot="1">
      <c r="A19" s="1082" t="s">
        <v>456</v>
      </c>
      <c r="B19" s="1077">
        <v>2.1303792074989349</v>
      </c>
      <c r="C19" s="1077">
        <v>4.5</v>
      </c>
      <c r="D19" s="1077">
        <v>1.316542644533486</v>
      </c>
      <c r="E19" s="1077">
        <v>1.6949152542372883</v>
      </c>
      <c r="F19" s="1077">
        <v>4.7477744807121658</v>
      </c>
      <c r="G19" s="1077">
        <v>0.9125475285171103</v>
      </c>
      <c r="H19" s="1077">
        <v>3.1654676258992804</v>
      </c>
      <c r="I19" s="1077">
        <v>4.1825095057034218</v>
      </c>
      <c r="J19" s="1077">
        <v>2.5462962962962963</v>
      </c>
      <c r="K19" s="1083" t="s">
        <v>1109</v>
      </c>
    </row>
    <row r="20" spans="1:11" ht="26.25" thickBot="1">
      <c r="A20" s="1079" t="s">
        <v>457</v>
      </c>
      <c r="B20" s="1084">
        <v>2.8973157221985515</v>
      </c>
      <c r="C20" s="1084">
        <v>5.833333333333333</v>
      </c>
      <c r="D20" s="1084">
        <v>1.8889524899828278</v>
      </c>
      <c r="E20" s="1084">
        <v>2.6634382566585959</v>
      </c>
      <c r="F20" s="1084">
        <v>6.8249258160237387</v>
      </c>
      <c r="G20" s="1084">
        <v>1.5969581749049429</v>
      </c>
      <c r="H20" s="1084">
        <v>3.4532374100719423</v>
      </c>
      <c r="I20" s="1084">
        <v>4.5627376425855513</v>
      </c>
      <c r="J20" s="1084">
        <v>2.7777777777777777</v>
      </c>
      <c r="K20" s="1081" t="s">
        <v>1112</v>
      </c>
    </row>
    <row r="21" spans="1:11" ht="29.25" customHeight="1" thickBot="1">
      <c r="A21" s="1082" t="s">
        <v>458</v>
      </c>
      <c r="B21" s="1077">
        <v>7.0728589688964636</v>
      </c>
      <c r="C21" s="1077">
        <v>7.333333333333333</v>
      </c>
      <c r="D21" s="1077">
        <v>6.9834001144819693</v>
      </c>
      <c r="E21" s="1077">
        <v>6.053268765133172</v>
      </c>
      <c r="F21" s="1077">
        <v>5.3412462908011866</v>
      </c>
      <c r="G21" s="1077">
        <v>6.2357414448669202</v>
      </c>
      <c r="H21" s="1077">
        <v>9.4964028776978413</v>
      </c>
      <c r="I21" s="1077">
        <v>9.8859315589353614</v>
      </c>
      <c r="J21" s="1077">
        <v>9.2592592592592595</v>
      </c>
      <c r="K21" s="1083" t="s">
        <v>1110</v>
      </c>
    </row>
    <row r="22" spans="1:11" ht="18.75" customHeight="1">
      <c r="A22" s="1085" t="s">
        <v>1097</v>
      </c>
      <c r="B22" s="1086">
        <v>19.002982530890499</v>
      </c>
      <c r="C22" s="1086">
        <v>6.5</v>
      </c>
      <c r="D22" s="1086">
        <v>23.297080709788212</v>
      </c>
      <c r="E22" s="1086">
        <v>22.215496368038743</v>
      </c>
      <c r="F22" s="1086">
        <v>7.4183976261127595</v>
      </c>
      <c r="G22" s="1086">
        <v>26.00760456273764</v>
      </c>
      <c r="H22" s="1086">
        <v>11.366906474820144</v>
      </c>
      <c r="I22" s="1086">
        <v>5.3231939163498101</v>
      </c>
      <c r="J22" s="1086">
        <v>15.046296296296296</v>
      </c>
      <c r="K22" s="1087" t="s">
        <v>1111</v>
      </c>
    </row>
    <row r="23" spans="1:11" ht="26.25" customHeight="1">
      <c r="A23" s="1088" t="s">
        <v>66</v>
      </c>
      <c r="B23" s="1089">
        <f t="shared" ref="B23:J23" si="0">SUM(B7:B22)</f>
        <v>100</v>
      </c>
      <c r="C23" s="1089">
        <f t="shared" si="0"/>
        <v>100</v>
      </c>
      <c r="D23" s="1089">
        <f t="shared" si="0"/>
        <v>100</v>
      </c>
      <c r="E23" s="1089">
        <f t="shared" si="0"/>
        <v>100</v>
      </c>
      <c r="F23" s="1089">
        <f t="shared" si="0"/>
        <v>99.999999999999986</v>
      </c>
      <c r="G23" s="1089">
        <f t="shared" si="0"/>
        <v>99.999999999999986</v>
      </c>
      <c r="H23" s="1089">
        <f t="shared" si="0"/>
        <v>100.00000000000001</v>
      </c>
      <c r="I23" s="1089">
        <f t="shared" si="0"/>
        <v>99.999999999999986</v>
      </c>
      <c r="J23" s="1089">
        <f t="shared" si="0"/>
        <v>99.999999999999986</v>
      </c>
      <c r="K23" s="1090" t="s">
        <v>67</v>
      </c>
    </row>
  </sheetData>
  <mergeCells count="78">
    <mergeCell ref="BL3:BV3"/>
    <mergeCell ref="BW3:CG3"/>
    <mergeCell ref="CH3:CR3"/>
    <mergeCell ref="CS3:DC3"/>
    <mergeCell ref="DD3:DN3"/>
    <mergeCell ref="L3:S3"/>
    <mergeCell ref="T3:AD3"/>
    <mergeCell ref="AE3:AO3"/>
    <mergeCell ref="AP3:AZ3"/>
    <mergeCell ref="BA3:BK3"/>
    <mergeCell ref="HU1:IE1"/>
    <mergeCell ref="IF1:IP1"/>
    <mergeCell ref="IQ1:IS1"/>
    <mergeCell ref="EV3:FF3"/>
    <mergeCell ref="CS2:DC2"/>
    <mergeCell ref="DD2:DN2"/>
    <mergeCell ref="DO2:DY2"/>
    <mergeCell ref="DZ2:EJ2"/>
    <mergeCell ref="EK2:EU2"/>
    <mergeCell ref="IQ3:IS3"/>
    <mergeCell ref="IF2:IP2"/>
    <mergeCell ref="IQ2:IS2"/>
    <mergeCell ref="DO3:DY3"/>
    <mergeCell ref="DZ3:EJ3"/>
    <mergeCell ref="EK3:EU3"/>
    <mergeCell ref="EV2:FF2"/>
    <mergeCell ref="DD1:DN1"/>
    <mergeCell ref="DO1:DY1"/>
    <mergeCell ref="DZ1:EJ1"/>
    <mergeCell ref="EK1:EU1"/>
    <mergeCell ref="EV1:FF1"/>
    <mergeCell ref="BA1:BK1"/>
    <mergeCell ref="BL1:BV1"/>
    <mergeCell ref="BW1:CG1"/>
    <mergeCell ref="CH1:CR1"/>
    <mergeCell ref="CS1:DC1"/>
    <mergeCell ref="A1:K1"/>
    <mergeCell ref="L1:S1"/>
    <mergeCell ref="T1:AD1"/>
    <mergeCell ref="AE1:AO1"/>
    <mergeCell ref="AP1:AZ1"/>
    <mergeCell ref="A2:K2"/>
    <mergeCell ref="L2:S2"/>
    <mergeCell ref="T2:AD2"/>
    <mergeCell ref="AE2:AO2"/>
    <mergeCell ref="AP2:AZ2"/>
    <mergeCell ref="GY2:HI2"/>
    <mergeCell ref="HJ2:HT2"/>
    <mergeCell ref="FG1:FQ1"/>
    <mergeCell ref="FR1:GB1"/>
    <mergeCell ref="GC1:GM1"/>
    <mergeCell ref="GN1:GX1"/>
    <mergeCell ref="GY1:HI1"/>
    <mergeCell ref="HJ1:HT1"/>
    <mergeCell ref="FG2:FQ2"/>
    <mergeCell ref="IF3:IP3"/>
    <mergeCell ref="BA2:BK2"/>
    <mergeCell ref="BL2:BV2"/>
    <mergeCell ref="BW2:CG2"/>
    <mergeCell ref="CH2:CR2"/>
    <mergeCell ref="HU2:IE2"/>
    <mergeCell ref="FG3:FQ3"/>
    <mergeCell ref="FR3:GB3"/>
    <mergeCell ref="GC3:GM3"/>
    <mergeCell ref="GN3:GX3"/>
    <mergeCell ref="GY3:HI3"/>
    <mergeCell ref="HJ3:HT3"/>
    <mergeCell ref="HU3:IE3"/>
    <mergeCell ref="FR2:GB2"/>
    <mergeCell ref="GC2:GM2"/>
    <mergeCell ref="GN2:GX2"/>
    <mergeCell ref="K5:K6"/>
    <mergeCell ref="A3:K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3"/>
  <sheetViews>
    <sheetView view="pageBreakPreview" topLeftCell="A17" zoomScaleNormal="100" zoomScaleSheetLayoutView="100" workbookViewId="0">
      <selection activeCell="K26" sqref="K26"/>
    </sheetView>
  </sheetViews>
  <sheetFormatPr defaultRowHeight="15"/>
  <cols>
    <col min="1" max="1" width="42.7109375" style="102" customWidth="1"/>
    <col min="2" max="3" width="8.42578125" style="102" customWidth="1"/>
    <col min="4" max="5" width="7.7109375" style="102" customWidth="1"/>
    <col min="6" max="6" width="8.42578125" style="102" customWidth="1"/>
    <col min="7" max="8" width="7.7109375" style="102" customWidth="1"/>
    <col min="9" max="9" width="8.42578125" style="102" customWidth="1"/>
    <col min="10" max="10" width="7.7109375" style="102" customWidth="1"/>
    <col min="11" max="11" width="40.7109375" style="102" customWidth="1"/>
    <col min="12" max="253" width="9.140625" style="40"/>
    <col min="254" max="254" width="42.7109375" style="40" customWidth="1"/>
    <col min="255" max="255" width="7.7109375" style="40" customWidth="1"/>
    <col min="256" max="256" width="8.42578125" style="40" customWidth="1"/>
    <col min="257" max="258" width="7.7109375" style="40" customWidth="1"/>
    <col min="259" max="259" width="8.42578125" style="40" customWidth="1"/>
    <col min="260" max="261" width="7.7109375" style="40" customWidth="1"/>
    <col min="262" max="262" width="8.42578125" style="40" customWidth="1"/>
    <col min="263" max="263" width="7.7109375" style="40" customWidth="1"/>
    <col min="264" max="264" width="40.7109375" style="40" customWidth="1"/>
    <col min="265" max="509" width="9.140625" style="40"/>
    <col min="510" max="510" width="42.7109375" style="40" customWidth="1"/>
    <col min="511" max="511" width="7.7109375" style="40" customWidth="1"/>
    <col min="512" max="512" width="8.42578125" style="40" customWidth="1"/>
    <col min="513" max="514" width="7.7109375" style="40" customWidth="1"/>
    <col min="515" max="515" width="8.42578125" style="40" customWidth="1"/>
    <col min="516" max="517" width="7.7109375" style="40" customWidth="1"/>
    <col min="518" max="518" width="8.42578125" style="40" customWidth="1"/>
    <col min="519" max="519" width="7.7109375" style="40" customWidth="1"/>
    <col min="520" max="520" width="40.7109375" style="40" customWidth="1"/>
    <col min="521" max="765" width="9.140625" style="40"/>
    <col min="766" max="766" width="42.7109375" style="40" customWidth="1"/>
    <col min="767" max="767" width="7.7109375" style="40" customWidth="1"/>
    <col min="768" max="768" width="8.42578125" style="40" customWidth="1"/>
    <col min="769" max="770" width="7.7109375" style="40" customWidth="1"/>
    <col min="771" max="771" width="8.42578125" style="40" customWidth="1"/>
    <col min="772" max="773" width="7.7109375" style="40" customWidth="1"/>
    <col min="774" max="774" width="8.42578125" style="40" customWidth="1"/>
    <col min="775" max="775" width="7.7109375" style="40" customWidth="1"/>
    <col min="776" max="776" width="40.7109375" style="40" customWidth="1"/>
    <col min="777" max="1021" width="9.140625" style="40"/>
    <col min="1022" max="1022" width="42.7109375" style="40" customWidth="1"/>
    <col min="1023" max="1023" width="7.7109375" style="40" customWidth="1"/>
    <col min="1024" max="1024" width="8.42578125" style="40" customWidth="1"/>
    <col min="1025" max="1026" width="7.7109375" style="40" customWidth="1"/>
    <col min="1027" max="1027" width="8.42578125" style="40" customWidth="1"/>
    <col min="1028" max="1029" width="7.7109375" style="40" customWidth="1"/>
    <col min="1030" max="1030" width="8.42578125" style="40" customWidth="1"/>
    <col min="1031" max="1031" width="7.7109375" style="40" customWidth="1"/>
    <col min="1032" max="1032" width="40.7109375" style="40" customWidth="1"/>
    <col min="1033" max="1277" width="9.140625" style="40"/>
    <col min="1278" max="1278" width="42.7109375" style="40" customWidth="1"/>
    <col min="1279" max="1279" width="7.7109375" style="40" customWidth="1"/>
    <col min="1280" max="1280" width="8.42578125" style="40" customWidth="1"/>
    <col min="1281" max="1282" width="7.7109375" style="40" customWidth="1"/>
    <col min="1283" max="1283" width="8.42578125" style="40" customWidth="1"/>
    <col min="1284" max="1285" width="7.7109375" style="40" customWidth="1"/>
    <col min="1286" max="1286" width="8.42578125" style="40" customWidth="1"/>
    <col min="1287" max="1287" width="7.7109375" style="40" customWidth="1"/>
    <col min="1288" max="1288" width="40.7109375" style="40" customWidth="1"/>
    <col min="1289" max="1533" width="9.140625" style="40"/>
    <col min="1534" max="1534" width="42.7109375" style="40" customWidth="1"/>
    <col min="1535" max="1535" width="7.7109375" style="40" customWidth="1"/>
    <col min="1536" max="1536" width="8.42578125" style="40" customWidth="1"/>
    <col min="1537" max="1538" width="7.7109375" style="40" customWidth="1"/>
    <col min="1539" max="1539" width="8.42578125" style="40" customWidth="1"/>
    <col min="1540" max="1541" width="7.7109375" style="40" customWidth="1"/>
    <col min="1542" max="1542" width="8.42578125" style="40" customWidth="1"/>
    <col min="1543" max="1543" width="7.7109375" style="40" customWidth="1"/>
    <col min="1544" max="1544" width="40.7109375" style="40" customWidth="1"/>
    <col min="1545" max="1789" width="9.140625" style="40"/>
    <col min="1790" max="1790" width="42.7109375" style="40" customWidth="1"/>
    <col min="1791" max="1791" width="7.7109375" style="40" customWidth="1"/>
    <col min="1792" max="1792" width="8.42578125" style="40" customWidth="1"/>
    <col min="1793" max="1794" width="7.7109375" style="40" customWidth="1"/>
    <col min="1795" max="1795" width="8.42578125" style="40" customWidth="1"/>
    <col min="1796" max="1797" width="7.7109375" style="40" customWidth="1"/>
    <col min="1798" max="1798" width="8.42578125" style="40" customWidth="1"/>
    <col min="1799" max="1799" width="7.7109375" style="40" customWidth="1"/>
    <col min="1800" max="1800" width="40.7109375" style="40" customWidth="1"/>
    <col min="1801" max="2045" width="9.140625" style="40"/>
    <col min="2046" max="2046" width="42.7109375" style="40" customWidth="1"/>
    <col min="2047" max="2047" width="7.7109375" style="40" customWidth="1"/>
    <col min="2048" max="2048" width="8.42578125" style="40" customWidth="1"/>
    <col min="2049" max="2050" width="7.7109375" style="40" customWidth="1"/>
    <col min="2051" max="2051" width="8.42578125" style="40" customWidth="1"/>
    <col min="2052" max="2053" width="7.7109375" style="40" customWidth="1"/>
    <col min="2054" max="2054" width="8.42578125" style="40" customWidth="1"/>
    <col min="2055" max="2055" width="7.7109375" style="40" customWidth="1"/>
    <col min="2056" max="2056" width="40.7109375" style="40" customWidth="1"/>
    <col min="2057" max="2301" width="9.140625" style="40"/>
    <col min="2302" max="2302" width="42.7109375" style="40" customWidth="1"/>
    <col min="2303" max="2303" width="7.7109375" style="40" customWidth="1"/>
    <col min="2304" max="2304" width="8.42578125" style="40" customWidth="1"/>
    <col min="2305" max="2306" width="7.7109375" style="40" customWidth="1"/>
    <col min="2307" max="2307" width="8.42578125" style="40" customWidth="1"/>
    <col min="2308" max="2309" width="7.7109375" style="40" customWidth="1"/>
    <col min="2310" max="2310" width="8.42578125" style="40" customWidth="1"/>
    <col min="2311" max="2311" width="7.7109375" style="40" customWidth="1"/>
    <col min="2312" max="2312" width="40.7109375" style="40" customWidth="1"/>
    <col min="2313" max="2557" width="9.140625" style="40"/>
    <col min="2558" max="2558" width="42.7109375" style="40" customWidth="1"/>
    <col min="2559" max="2559" width="7.7109375" style="40" customWidth="1"/>
    <col min="2560" max="2560" width="8.42578125" style="40" customWidth="1"/>
    <col min="2561" max="2562" width="7.7109375" style="40" customWidth="1"/>
    <col min="2563" max="2563" width="8.42578125" style="40" customWidth="1"/>
    <col min="2564" max="2565" width="7.7109375" style="40" customWidth="1"/>
    <col min="2566" max="2566" width="8.42578125" style="40" customWidth="1"/>
    <col min="2567" max="2567" width="7.7109375" style="40" customWidth="1"/>
    <col min="2568" max="2568" width="40.7109375" style="40" customWidth="1"/>
    <col min="2569" max="2813" width="9.140625" style="40"/>
    <col min="2814" max="2814" width="42.7109375" style="40" customWidth="1"/>
    <col min="2815" max="2815" width="7.7109375" style="40" customWidth="1"/>
    <col min="2816" max="2816" width="8.42578125" style="40" customWidth="1"/>
    <col min="2817" max="2818" width="7.7109375" style="40" customWidth="1"/>
    <col min="2819" max="2819" width="8.42578125" style="40" customWidth="1"/>
    <col min="2820" max="2821" width="7.7109375" style="40" customWidth="1"/>
    <col min="2822" max="2822" width="8.42578125" style="40" customWidth="1"/>
    <col min="2823" max="2823" width="7.7109375" style="40" customWidth="1"/>
    <col min="2824" max="2824" width="40.7109375" style="40" customWidth="1"/>
    <col min="2825" max="3069" width="9.140625" style="40"/>
    <col min="3070" max="3070" width="42.7109375" style="40" customWidth="1"/>
    <col min="3071" max="3071" width="7.7109375" style="40" customWidth="1"/>
    <col min="3072" max="3072" width="8.42578125" style="40" customWidth="1"/>
    <col min="3073" max="3074" width="7.7109375" style="40" customWidth="1"/>
    <col min="3075" max="3075" width="8.42578125" style="40" customWidth="1"/>
    <col min="3076" max="3077" width="7.7109375" style="40" customWidth="1"/>
    <col min="3078" max="3078" width="8.42578125" style="40" customWidth="1"/>
    <col min="3079" max="3079" width="7.7109375" style="40" customWidth="1"/>
    <col min="3080" max="3080" width="40.7109375" style="40" customWidth="1"/>
    <col min="3081" max="3325" width="9.140625" style="40"/>
    <col min="3326" max="3326" width="42.7109375" style="40" customWidth="1"/>
    <col min="3327" max="3327" width="7.7109375" style="40" customWidth="1"/>
    <col min="3328" max="3328" width="8.42578125" style="40" customWidth="1"/>
    <col min="3329" max="3330" width="7.7109375" style="40" customWidth="1"/>
    <col min="3331" max="3331" width="8.42578125" style="40" customWidth="1"/>
    <col min="3332" max="3333" width="7.7109375" style="40" customWidth="1"/>
    <col min="3334" max="3334" width="8.42578125" style="40" customWidth="1"/>
    <col min="3335" max="3335" width="7.7109375" style="40" customWidth="1"/>
    <col min="3336" max="3336" width="40.7109375" style="40" customWidth="1"/>
    <col min="3337" max="3581" width="9.140625" style="40"/>
    <col min="3582" max="3582" width="42.7109375" style="40" customWidth="1"/>
    <col min="3583" max="3583" width="7.7109375" style="40" customWidth="1"/>
    <col min="3584" max="3584" width="8.42578125" style="40" customWidth="1"/>
    <col min="3585" max="3586" width="7.7109375" style="40" customWidth="1"/>
    <col min="3587" max="3587" width="8.42578125" style="40" customWidth="1"/>
    <col min="3588" max="3589" width="7.7109375" style="40" customWidth="1"/>
    <col min="3590" max="3590" width="8.42578125" style="40" customWidth="1"/>
    <col min="3591" max="3591" width="7.7109375" style="40" customWidth="1"/>
    <col min="3592" max="3592" width="40.7109375" style="40" customWidth="1"/>
    <col min="3593" max="3837" width="9.140625" style="40"/>
    <col min="3838" max="3838" width="42.7109375" style="40" customWidth="1"/>
    <col min="3839" max="3839" width="7.7109375" style="40" customWidth="1"/>
    <col min="3840" max="3840" width="8.42578125" style="40" customWidth="1"/>
    <col min="3841" max="3842" width="7.7109375" style="40" customWidth="1"/>
    <col min="3843" max="3843" width="8.42578125" style="40" customWidth="1"/>
    <col min="3844" max="3845" width="7.7109375" style="40" customWidth="1"/>
    <col min="3846" max="3846" width="8.42578125" style="40" customWidth="1"/>
    <col min="3847" max="3847" width="7.7109375" style="40" customWidth="1"/>
    <col min="3848" max="3848" width="40.7109375" style="40" customWidth="1"/>
    <col min="3849" max="4093" width="9.140625" style="40"/>
    <col min="4094" max="4094" width="42.7109375" style="40" customWidth="1"/>
    <col min="4095" max="4095" width="7.7109375" style="40" customWidth="1"/>
    <col min="4096" max="4096" width="8.42578125" style="40" customWidth="1"/>
    <col min="4097" max="4098" width="7.7109375" style="40" customWidth="1"/>
    <col min="4099" max="4099" width="8.42578125" style="40" customWidth="1"/>
    <col min="4100" max="4101" width="7.7109375" style="40" customWidth="1"/>
    <col min="4102" max="4102" width="8.42578125" style="40" customWidth="1"/>
    <col min="4103" max="4103" width="7.7109375" style="40" customWidth="1"/>
    <col min="4104" max="4104" width="40.7109375" style="40" customWidth="1"/>
    <col min="4105" max="4349" width="9.140625" style="40"/>
    <col min="4350" max="4350" width="42.7109375" style="40" customWidth="1"/>
    <col min="4351" max="4351" width="7.7109375" style="40" customWidth="1"/>
    <col min="4352" max="4352" width="8.42578125" style="40" customWidth="1"/>
    <col min="4353" max="4354" width="7.7109375" style="40" customWidth="1"/>
    <col min="4355" max="4355" width="8.42578125" style="40" customWidth="1"/>
    <col min="4356" max="4357" width="7.7109375" style="40" customWidth="1"/>
    <col min="4358" max="4358" width="8.42578125" style="40" customWidth="1"/>
    <col min="4359" max="4359" width="7.7109375" style="40" customWidth="1"/>
    <col min="4360" max="4360" width="40.7109375" style="40" customWidth="1"/>
    <col min="4361" max="4605" width="9.140625" style="40"/>
    <col min="4606" max="4606" width="42.7109375" style="40" customWidth="1"/>
    <col min="4607" max="4607" width="7.7109375" style="40" customWidth="1"/>
    <col min="4608" max="4608" width="8.42578125" style="40" customWidth="1"/>
    <col min="4609" max="4610" width="7.7109375" style="40" customWidth="1"/>
    <col min="4611" max="4611" width="8.42578125" style="40" customWidth="1"/>
    <col min="4612" max="4613" width="7.7109375" style="40" customWidth="1"/>
    <col min="4614" max="4614" width="8.42578125" style="40" customWidth="1"/>
    <col min="4615" max="4615" width="7.7109375" style="40" customWidth="1"/>
    <col min="4616" max="4616" width="40.7109375" style="40" customWidth="1"/>
    <col min="4617" max="4861" width="9.140625" style="40"/>
    <col min="4862" max="4862" width="42.7109375" style="40" customWidth="1"/>
    <col min="4863" max="4863" width="7.7109375" style="40" customWidth="1"/>
    <col min="4864" max="4864" width="8.42578125" style="40" customWidth="1"/>
    <col min="4865" max="4866" width="7.7109375" style="40" customWidth="1"/>
    <col min="4867" max="4867" width="8.42578125" style="40" customWidth="1"/>
    <col min="4868" max="4869" width="7.7109375" style="40" customWidth="1"/>
    <col min="4870" max="4870" width="8.42578125" style="40" customWidth="1"/>
    <col min="4871" max="4871" width="7.7109375" style="40" customWidth="1"/>
    <col min="4872" max="4872" width="40.7109375" style="40" customWidth="1"/>
    <col min="4873" max="5117" width="9.140625" style="40"/>
    <col min="5118" max="5118" width="42.7109375" style="40" customWidth="1"/>
    <col min="5119" max="5119" width="7.7109375" style="40" customWidth="1"/>
    <col min="5120" max="5120" width="8.42578125" style="40" customWidth="1"/>
    <col min="5121" max="5122" width="7.7109375" style="40" customWidth="1"/>
    <col min="5123" max="5123" width="8.42578125" style="40" customWidth="1"/>
    <col min="5124" max="5125" width="7.7109375" style="40" customWidth="1"/>
    <col min="5126" max="5126" width="8.42578125" style="40" customWidth="1"/>
    <col min="5127" max="5127" width="7.7109375" style="40" customWidth="1"/>
    <col min="5128" max="5128" width="40.7109375" style="40" customWidth="1"/>
    <col min="5129" max="5373" width="9.140625" style="40"/>
    <col min="5374" max="5374" width="42.7109375" style="40" customWidth="1"/>
    <col min="5375" max="5375" width="7.7109375" style="40" customWidth="1"/>
    <col min="5376" max="5376" width="8.42578125" style="40" customWidth="1"/>
    <col min="5377" max="5378" width="7.7109375" style="40" customWidth="1"/>
    <col min="5379" max="5379" width="8.42578125" style="40" customWidth="1"/>
    <col min="5380" max="5381" width="7.7109375" style="40" customWidth="1"/>
    <col min="5382" max="5382" width="8.42578125" style="40" customWidth="1"/>
    <col min="5383" max="5383" width="7.7109375" style="40" customWidth="1"/>
    <col min="5384" max="5384" width="40.7109375" style="40" customWidth="1"/>
    <col min="5385" max="5629" width="9.140625" style="40"/>
    <col min="5630" max="5630" width="42.7109375" style="40" customWidth="1"/>
    <col min="5631" max="5631" width="7.7109375" style="40" customWidth="1"/>
    <col min="5632" max="5632" width="8.42578125" style="40" customWidth="1"/>
    <col min="5633" max="5634" width="7.7109375" style="40" customWidth="1"/>
    <col min="5635" max="5635" width="8.42578125" style="40" customWidth="1"/>
    <col min="5636" max="5637" width="7.7109375" style="40" customWidth="1"/>
    <col min="5638" max="5638" width="8.42578125" style="40" customWidth="1"/>
    <col min="5639" max="5639" width="7.7109375" style="40" customWidth="1"/>
    <col min="5640" max="5640" width="40.7109375" style="40" customWidth="1"/>
    <col min="5641" max="5885" width="9.140625" style="40"/>
    <col min="5886" max="5886" width="42.7109375" style="40" customWidth="1"/>
    <col min="5887" max="5887" width="7.7109375" style="40" customWidth="1"/>
    <col min="5888" max="5888" width="8.42578125" style="40" customWidth="1"/>
    <col min="5889" max="5890" width="7.7109375" style="40" customWidth="1"/>
    <col min="5891" max="5891" width="8.42578125" style="40" customWidth="1"/>
    <col min="5892" max="5893" width="7.7109375" style="40" customWidth="1"/>
    <col min="5894" max="5894" width="8.42578125" style="40" customWidth="1"/>
    <col min="5895" max="5895" width="7.7109375" style="40" customWidth="1"/>
    <col min="5896" max="5896" width="40.7109375" style="40" customWidth="1"/>
    <col min="5897" max="6141" width="9.140625" style="40"/>
    <col min="6142" max="6142" width="42.7109375" style="40" customWidth="1"/>
    <col min="6143" max="6143" width="7.7109375" style="40" customWidth="1"/>
    <col min="6144" max="6144" width="8.42578125" style="40" customWidth="1"/>
    <col min="6145" max="6146" width="7.7109375" style="40" customWidth="1"/>
    <col min="6147" max="6147" width="8.42578125" style="40" customWidth="1"/>
    <col min="6148" max="6149" width="7.7109375" style="40" customWidth="1"/>
    <col min="6150" max="6150" width="8.42578125" style="40" customWidth="1"/>
    <col min="6151" max="6151" width="7.7109375" style="40" customWidth="1"/>
    <col min="6152" max="6152" width="40.7109375" style="40" customWidth="1"/>
    <col min="6153" max="6397" width="9.140625" style="40"/>
    <col min="6398" max="6398" width="42.7109375" style="40" customWidth="1"/>
    <col min="6399" max="6399" width="7.7109375" style="40" customWidth="1"/>
    <col min="6400" max="6400" width="8.42578125" style="40" customWidth="1"/>
    <col min="6401" max="6402" width="7.7109375" style="40" customWidth="1"/>
    <col min="6403" max="6403" width="8.42578125" style="40" customWidth="1"/>
    <col min="6404" max="6405" width="7.7109375" style="40" customWidth="1"/>
    <col min="6406" max="6406" width="8.42578125" style="40" customWidth="1"/>
    <col min="6407" max="6407" width="7.7109375" style="40" customWidth="1"/>
    <col min="6408" max="6408" width="40.7109375" style="40" customWidth="1"/>
    <col min="6409" max="6653" width="9.140625" style="40"/>
    <col min="6654" max="6654" width="42.7109375" style="40" customWidth="1"/>
    <col min="6655" max="6655" width="7.7109375" style="40" customWidth="1"/>
    <col min="6656" max="6656" width="8.42578125" style="40" customWidth="1"/>
    <col min="6657" max="6658" width="7.7109375" style="40" customWidth="1"/>
    <col min="6659" max="6659" width="8.42578125" style="40" customWidth="1"/>
    <col min="6660" max="6661" width="7.7109375" style="40" customWidth="1"/>
    <col min="6662" max="6662" width="8.42578125" style="40" customWidth="1"/>
    <col min="6663" max="6663" width="7.7109375" style="40" customWidth="1"/>
    <col min="6664" max="6664" width="40.7109375" style="40" customWidth="1"/>
    <col min="6665" max="6909" width="9.140625" style="40"/>
    <col min="6910" max="6910" width="42.7109375" style="40" customWidth="1"/>
    <col min="6911" max="6911" width="7.7109375" style="40" customWidth="1"/>
    <col min="6912" max="6912" width="8.42578125" style="40" customWidth="1"/>
    <col min="6913" max="6914" width="7.7109375" style="40" customWidth="1"/>
    <col min="6915" max="6915" width="8.42578125" style="40" customWidth="1"/>
    <col min="6916" max="6917" width="7.7109375" style="40" customWidth="1"/>
    <col min="6918" max="6918" width="8.42578125" style="40" customWidth="1"/>
    <col min="6919" max="6919" width="7.7109375" style="40" customWidth="1"/>
    <col min="6920" max="6920" width="40.7109375" style="40" customWidth="1"/>
    <col min="6921" max="7165" width="9.140625" style="40"/>
    <col min="7166" max="7166" width="42.7109375" style="40" customWidth="1"/>
    <col min="7167" max="7167" width="7.7109375" style="40" customWidth="1"/>
    <col min="7168" max="7168" width="8.42578125" style="40" customWidth="1"/>
    <col min="7169" max="7170" width="7.7109375" style="40" customWidth="1"/>
    <col min="7171" max="7171" width="8.42578125" style="40" customWidth="1"/>
    <col min="7172" max="7173" width="7.7109375" style="40" customWidth="1"/>
    <col min="7174" max="7174" width="8.42578125" style="40" customWidth="1"/>
    <col min="7175" max="7175" width="7.7109375" style="40" customWidth="1"/>
    <col min="7176" max="7176" width="40.7109375" style="40" customWidth="1"/>
    <col min="7177" max="7421" width="9.140625" style="40"/>
    <col min="7422" max="7422" width="42.7109375" style="40" customWidth="1"/>
    <col min="7423" max="7423" width="7.7109375" style="40" customWidth="1"/>
    <col min="7424" max="7424" width="8.42578125" style="40" customWidth="1"/>
    <col min="7425" max="7426" width="7.7109375" style="40" customWidth="1"/>
    <col min="7427" max="7427" width="8.42578125" style="40" customWidth="1"/>
    <col min="7428" max="7429" width="7.7109375" style="40" customWidth="1"/>
    <col min="7430" max="7430" width="8.42578125" style="40" customWidth="1"/>
    <col min="7431" max="7431" width="7.7109375" style="40" customWidth="1"/>
    <col min="7432" max="7432" width="40.7109375" style="40" customWidth="1"/>
    <col min="7433" max="7677" width="9.140625" style="40"/>
    <col min="7678" max="7678" width="42.7109375" style="40" customWidth="1"/>
    <col min="7679" max="7679" width="7.7109375" style="40" customWidth="1"/>
    <col min="7680" max="7680" width="8.42578125" style="40" customWidth="1"/>
    <col min="7681" max="7682" width="7.7109375" style="40" customWidth="1"/>
    <col min="7683" max="7683" width="8.42578125" style="40" customWidth="1"/>
    <col min="7684" max="7685" width="7.7109375" style="40" customWidth="1"/>
    <col min="7686" max="7686" width="8.42578125" style="40" customWidth="1"/>
    <col min="7687" max="7687" width="7.7109375" style="40" customWidth="1"/>
    <col min="7688" max="7688" width="40.7109375" style="40" customWidth="1"/>
    <col min="7689" max="7933" width="9.140625" style="40"/>
    <col min="7934" max="7934" width="42.7109375" style="40" customWidth="1"/>
    <col min="7935" max="7935" width="7.7109375" style="40" customWidth="1"/>
    <col min="7936" max="7936" width="8.42578125" style="40" customWidth="1"/>
    <col min="7937" max="7938" width="7.7109375" style="40" customWidth="1"/>
    <col min="7939" max="7939" width="8.42578125" style="40" customWidth="1"/>
    <col min="7940" max="7941" width="7.7109375" style="40" customWidth="1"/>
    <col min="7942" max="7942" width="8.42578125" style="40" customWidth="1"/>
    <col min="7943" max="7943" width="7.7109375" style="40" customWidth="1"/>
    <col min="7944" max="7944" width="40.7109375" style="40" customWidth="1"/>
    <col min="7945" max="8189" width="9.140625" style="40"/>
    <col min="8190" max="8190" width="42.7109375" style="40" customWidth="1"/>
    <col min="8191" max="8191" width="7.7109375" style="40" customWidth="1"/>
    <col min="8192" max="8192" width="8.42578125" style="40" customWidth="1"/>
    <col min="8193" max="8194" width="7.7109375" style="40" customWidth="1"/>
    <col min="8195" max="8195" width="8.42578125" style="40" customWidth="1"/>
    <col min="8196" max="8197" width="7.7109375" style="40" customWidth="1"/>
    <col min="8198" max="8198" width="8.42578125" style="40" customWidth="1"/>
    <col min="8199" max="8199" width="7.7109375" style="40" customWidth="1"/>
    <col min="8200" max="8200" width="40.7109375" style="40" customWidth="1"/>
    <col min="8201" max="8445" width="9.140625" style="40"/>
    <col min="8446" max="8446" width="42.7109375" style="40" customWidth="1"/>
    <col min="8447" max="8447" width="7.7109375" style="40" customWidth="1"/>
    <col min="8448" max="8448" width="8.42578125" style="40" customWidth="1"/>
    <col min="8449" max="8450" width="7.7109375" style="40" customWidth="1"/>
    <col min="8451" max="8451" width="8.42578125" style="40" customWidth="1"/>
    <col min="8452" max="8453" width="7.7109375" style="40" customWidth="1"/>
    <col min="8454" max="8454" width="8.42578125" style="40" customWidth="1"/>
    <col min="8455" max="8455" width="7.7109375" style="40" customWidth="1"/>
    <col min="8456" max="8456" width="40.7109375" style="40" customWidth="1"/>
    <col min="8457" max="8701" width="9.140625" style="40"/>
    <col min="8702" max="8702" width="42.7109375" style="40" customWidth="1"/>
    <col min="8703" max="8703" width="7.7109375" style="40" customWidth="1"/>
    <col min="8704" max="8704" width="8.42578125" style="40" customWidth="1"/>
    <col min="8705" max="8706" width="7.7109375" style="40" customWidth="1"/>
    <col min="8707" max="8707" width="8.42578125" style="40" customWidth="1"/>
    <col min="8708" max="8709" width="7.7109375" style="40" customWidth="1"/>
    <col min="8710" max="8710" width="8.42578125" style="40" customWidth="1"/>
    <col min="8711" max="8711" width="7.7109375" style="40" customWidth="1"/>
    <col min="8712" max="8712" width="40.7109375" style="40" customWidth="1"/>
    <col min="8713" max="8957" width="9.140625" style="40"/>
    <col min="8958" max="8958" width="42.7109375" style="40" customWidth="1"/>
    <col min="8959" max="8959" width="7.7109375" style="40" customWidth="1"/>
    <col min="8960" max="8960" width="8.42578125" style="40" customWidth="1"/>
    <col min="8961" max="8962" width="7.7109375" style="40" customWidth="1"/>
    <col min="8963" max="8963" width="8.42578125" style="40" customWidth="1"/>
    <col min="8964" max="8965" width="7.7109375" style="40" customWidth="1"/>
    <col min="8966" max="8966" width="8.42578125" style="40" customWidth="1"/>
    <col min="8967" max="8967" width="7.7109375" style="40" customWidth="1"/>
    <col min="8968" max="8968" width="40.7109375" style="40" customWidth="1"/>
    <col min="8969" max="9213" width="9.140625" style="40"/>
    <col min="9214" max="9214" width="42.7109375" style="40" customWidth="1"/>
    <col min="9215" max="9215" width="7.7109375" style="40" customWidth="1"/>
    <col min="9216" max="9216" width="8.42578125" style="40" customWidth="1"/>
    <col min="9217" max="9218" width="7.7109375" style="40" customWidth="1"/>
    <col min="9219" max="9219" width="8.42578125" style="40" customWidth="1"/>
    <col min="9220" max="9221" width="7.7109375" style="40" customWidth="1"/>
    <col min="9222" max="9222" width="8.42578125" style="40" customWidth="1"/>
    <col min="9223" max="9223" width="7.7109375" style="40" customWidth="1"/>
    <col min="9224" max="9224" width="40.7109375" style="40" customWidth="1"/>
    <col min="9225" max="9469" width="9.140625" style="40"/>
    <col min="9470" max="9470" width="42.7109375" style="40" customWidth="1"/>
    <col min="9471" max="9471" width="7.7109375" style="40" customWidth="1"/>
    <col min="9472" max="9472" width="8.42578125" style="40" customWidth="1"/>
    <col min="9473" max="9474" width="7.7109375" style="40" customWidth="1"/>
    <col min="9475" max="9475" width="8.42578125" style="40" customWidth="1"/>
    <col min="9476" max="9477" width="7.7109375" style="40" customWidth="1"/>
    <col min="9478" max="9478" width="8.42578125" style="40" customWidth="1"/>
    <col min="9479" max="9479" width="7.7109375" style="40" customWidth="1"/>
    <col min="9480" max="9480" width="40.7109375" style="40" customWidth="1"/>
    <col min="9481" max="9725" width="9.140625" style="40"/>
    <col min="9726" max="9726" width="42.7109375" style="40" customWidth="1"/>
    <col min="9727" max="9727" width="7.7109375" style="40" customWidth="1"/>
    <col min="9728" max="9728" width="8.42578125" style="40" customWidth="1"/>
    <col min="9729" max="9730" width="7.7109375" style="40" customWidth="1"/>
    <col min="9731" max="9731" width="8.42578125" style="40" customWidth="1"/>
    <col min="9732" max="9733" width="7.7109375" style="40" customWidth="1"/>
    <col min="9734" max="9734" width="8.42578125" style="40" customWidth="1"/>
    <col min="9735" max="9735" width="7.7109375" style="40" customWidth="1"/>
    <col min="9736" max="9736" width="40.7109375" style="40" customWidth="1"/>
    <col min="9737" max="9981" width="9.140625" style="40"/>
    <col min="9982" max="9982" width="42.7109375" style="40" customWidth="1"/>
    <col min="9983" max="9983" width="7.7109375" style="40" customWidth="1"/>
    <col min="9984" max="9984" width="8.42578125" style="40" customWidth="1"/>
    <col min="9985" max="9986" width="7.7109375" style="40" customWidth="1"/>
    <col min="9987" max="9987" width="8.42578125" style="40" customWidth="1"/>
    <col min="9988" max="9989" width="7.7109375" style="40" customWidth="1"/>
    <col min="9990" max="9990" width="8.42578125" style="40" customWidth="1"/>
    <col min="9991" max="9991" width="7.7109375" style="40" customWidth="1"/>
    <col min="9992" max="9992" width="40.7109375" style="40" customWidth="1"/>
    <col min="9993" max="10237" width="9.140625" style="40"/>
    <col min="10238" max="10238" width="42.7109375" style="40" customWidth="1"/>
    <col min="10239" max="10239" width="7.7109375" style="40" customWidth="1"/>
    <col min="10240" max="10240" width="8.42578125" style="40" customWidth="1"/>
    <col min="10241" max="10242" width="7.7109375" style="40" customWidth="1"/>
    <col min="10243" max="10243" width="8.42578125" style="40" customWidth="1"/>
    <col min="10244" max="10245" width="7.7109375" style="40" customWidth="1"/>
    <col min="10246" max="10246" width="8.42578125" style="40" customWidth="1"/>
    <col min="10247" max="10247" width="7.7109375" style="40" customWidth="1"/>
    <col min="10248" max="10248" width="40.7109375" style="40" customWidth="1"/>
    <col min="10249" max="10493" width="9.140625" style="40"/>
    <col min="10494" max="10494" width="42.7109375" style="40" customWidth="1"/>
    <col min="10495" max="10495" width="7.7109375" style="40" customWidth="1"/>
    <col min="10496" max="10496" width="8.42578125" style="40" customWidth="1"/>
    <col min="10497" max="10498" width="7.7109375" style="40" customWidth="1"/>
    <col min="10499" max="10499" width="8.42578125" style="40" customWidth="1"/>
    <col min="10500" max="10501" width="7.7109375" style="40" customWidth="1"/>
    <col min="10502" max="10502" width="8.42578125" style="40" customWidth="1"/>
    <col min="10503" max="10503" width="7.7109375" style="40" customWidth="1"/>
    <col min="10504" max="10504" width="40.7109375" style="40" customWidth="1"/>
    <col min="10505" max="10749" width="9.140625" style="40"/>
    <col min="10750" max="10750" width="42.7109375" style="40" customWidth="1"/>
    <col min="10751" max="10751" width="7.7109375" style="40" customWidth="1"/>
    <col min="10752" max="10752" width="8.42578125" style="40" customWidth="1"/>
    <col min="10753" max="10754" width="7.7109375" style="40" customWidth="1"/>
    <col min="10755" max="10755" width="8.42578125" style="40" customWidth="1"/>
    <col min="10756" max="10757" width="7.7109375" style="40" customWidth="1"/>
    <col min="10758" max="10758" width="8.42578125" style="40" customWidth="1"/>
    <col min="10759" max="10759" width="7.7109375" style="40" customWidth="1"/>
    <col min="10760" max="10760" width="40.7109375" style="40" customWidth="1"/>
    <col min="10761" max="11005" width="9.140625" style="40"/>
    <col min="11006" max="11006" width="42.7109375" style="40" customWidth="1"/>
    <col min="11007" max="11007" width="7.7109375" style="40" customWidth="1"/>
    <col min="11008" max="11008" width="8.42578125" style="40" customWidth="1"/>
    <col min="11009" max="11010" width="7.7109375" style="40" customWidth="1"/>
    <col min="11011" max="11011" width="8.42578125" style="40" customWidth="1"/>
    <col min="11012" max="11013" width="7.7109375" style="40" customWidth="1"/>
    <col min="11014" max="11014" width="8.42578125" style="40" customWidth="1"/>
    <col min="11015" max="11015" width="7.7109375" style="40" customWidth="1"/>
    <col min="11016" max="11016" width="40.7109375" style="40" customWidth="1"/>
    <col min="11017" max="11261" width="9.140625" style="40"/>
    <col min="11262" max="11262" width="42.7109375" style="40" customWidth="1"/>
    <col min="11263" max="11263" width="7.7109375" style="40" customWidth="1"/>
    <col min="11264" max="11264" width="8.42578125" style="40" customWidth="1"/>
    <col min="11265" max="11266" width="7.7109375" style="40" customWidth="1"/>
    <col min="11267" max="11267" width="8.42578125" style="40" customWidth="1"/>
    <col min="11268" max="11269" width="7.7109375" style="40" customWidth="1"/>
    <col min="11270" max="11270" width="8.42578125" style="40" customWidth="1"/>
    <col min="11271" max="11271" width="7.7109375" style="40" customWidth="1"/>
    <col min="11272" max="11272" width="40.7109375" style="40" customWidth="1"/>
    <col min="11273" max="11517" width="9.140625" style="40"/>
    <col min="11518" max="11518" width="42.7109375" style="40" customWidth="1"/>
    <col min="11519" max="11519" width="7.7109375" style="40" customWidth="1"/>
    <col min="11520" max="11520" width="8.42578125" style="40" customWidth="1"/>
    <col min="11521" max="11522" width="7.7109375" style="40" customWidth="1"/>
    <col min="11523" max="11523" width="8.42578125" style="40" customWidth="1"/>
    <col min="11524" max="11525" width="7.7109375" style="40" customWidth="1"/>
    <col min="11526" max="11526" width="8.42578125" style="40" customWidth="1"/>
    <col min="11527" max="11527" width="7.7109375" style="40" customWidth="1"/>
    <col min="11528" max="11528" width="40.7109375" style="40" customWidth="1"/>
    <col min="11529" max="11773" width="9.140625" style="40"/>
    <col min="11774" max="11774" width="42.7109375" style="40" customWidth="1"/>
    <col min="11775" max="11775" width="7.7109375" style="40" customWidth="1"/>
    <col min="11776" max="11776" width="8.42578125" style="40" customWidth="1"/>
    <col min="11777" max="11778" width="7.7109375" style="40" customWidth="1"/>
    <col min="11779" max="11779" width="8.42578125" style="40" customWidth="1"/>
    <col min="11780" max="11781" width="7.7109375" style="40" customWidth="1"/>
    <col min="11782" max="11782" width="8.42578125" style="40" customWidth="1"/>
    <col min="11783" max="11783" width="7.7109375" style="40" customWidth="1"/>
    <col min="11784" max="11784" width="40.7109375" style="40" customWidth="1"/>
    <col min="11785" max="12029" width="9.140625" style="40"/>
    <col min="12030" max="12030" width="42.7109375" style="40" customWidth="1"/>
    <col min="12031" max="12031" width="7.7109375" style="40" customWidth="1"/>
    <col min="12032" max="12032" width="8.42578125" style="40" customWidth="1"/>
    <col min="12033" max="12034" width="7.7109375" style="40" customWidth="1"/>
    <col min="12035" max="12035" width="8.42578125" style="40" customWidth="1"/>
    <col min="12036" max="12037" width="7.7109375" style="40" customWidth="1"/>
    <col min="12038" max="12038" width="8.42578125" style="40" customWidth="1"/>
    <col min="12039" max="12039" width="7.7109375" style="40" customWidth="1"/>
    <col min="12040" max="12040" width="40.7109375" style="40" customWidth="1"/>
    <col min="12041" max="12285" width="9.140625" style="40"/>
    <col min="12286" max="12286" width="42.7109375" style="40" customWidth="1"/>
    <col min="12287" max="12287" width="7.7109375" style="40" customWidth="1"/>
    <col min="12288" max="12288" width="8.42578125" style="40" customWidth="1"/>
    <col min="12289" max="12290" width="7.7109375" style="40" customWidth="1"/>
    <col min="12291" max="12291" width="8.42578125" style="40" customWidth="1"/>
    <col min="12292" max="12293" width="7.7109375" style="40" customWidth="1"/>
    <col min="12294" max="12294" width="8.42578125" style="40" customWidth="1"/>
    <col min="12295" max="12295" width="7.7109375" style="40" customWidth="1"/>
    <col min="12296" max="12296" width="40.7109375" style="40" customWidth="1"/>
    <col min="12297" max="12541" width="9.140625" style="40"/>
    <col min="12542" max="12542" width="42.7109375" style="40" customWidth="1"/>
    <col min="12543" max="12543" width="7.7109375" style="40" customWidth="1"/>
    <col min="12544" max="12544" width="8.42578125" style="40" customWidth="1"/>
    <col min="12545" max="12546" width="7.7109375" style="40" customWidth="1"/>
    <col min="12547" max="12547" width="8.42578125" style="40" customWidth="1"/>
    <col min="12548" max="12549" width="7.7109375" style="40" customWidth="1"/>
    <col min="12550" max="12550" width="8.42578125" style="40" customWidth="1"/>
    <col min="12551" max="12551" width="7.7109375" style="40" customWidth="1"/>
    <col min="12552" max="12552" width="40.7109375" style="40" customWidth="1"/>
    <col min="12553" max="12797" width="9.140625" style="40"/>
    <col min="12798" max="12798" width="42.7109375" style="40" customWidth="1"/>
    <col min="12799" max="12799" width="7.7109375" style="40" customWidth="1"/>
    <col min="12800" max="12800" width="8.42578125" style="40" customWidth="1"/>
    <col min="12801" max="12802" width="7.7109375" style="40" customWidth="1"/>
    <col min="12803" max="12803" width="8.42578125" style="40" customWidth="1"/>
    <col min="12804" max="12805" width="7.7109375" style="40" customWidth="1"/>
    <col min="12806" max="12806" width="8.42578125" style="40" customWidth="1"/>
    <col min="12807" max="12807" width="7.7109375" style="40" customWidth="1"/>
    <col min="12808" max="12808" width="40.7109375" style="40" customWidth="1"/>
    <col min="12809" max="13053" width="9.140625" style="40"/>
    <col min="13054" max="13054" width="42.7109375" style="40" customWidth="1"/>
    <col min="13055" max="13055" width="7.7109375" style="40" customWidth="1"/>
    <col min="13056" max="13056" width="8.42578125" style="40" customWidth="1"/>
    <col min="13057" max="13058" width="7.7109375" style="40" customWidth="1"/>
    <col min="13059" max="13059" width="8.42578125" style="40" customWidth="1"/>
    <col min="13060" max="13061" width="7.7109375" style="40" customWidth="1"/>
    <col min="13062" max="13062" width="8.42578125" style="40" customWidth="1"/>
    <col min="13063" max="13063" width="7.7109375" style="40" customWidth="1"/>
    <col min="13064" max="13064" width="40.7109375" style="40" customWidth="1"/>
    <col min="13065" max="13309" width="9.140625" style="40"/>
    <col min="13310" max="13310" width="42.7109375" style="40" customWidth="1"/>
    <col min="13311" max="13311" width="7.7109375" style="40" customWidth="1"/>
    <col min="13312" max="13312" width="8.42578125" style="40" customWidth="1"/>
    <col min="13313" max="13314" width="7.7109375" style="40" customWidth="1"/>
    <col min="13315" max="13315" width="8.42578125" style="40" customWidth="1"/>
    <col min="13316" max="13317" width="7.7109375" style="40" customWidth="1"/>
    <col min="13318" max="13318" width="8.42578125" style="40" customWidth="1"/>
    <col min="13319" max="13319" width="7.7109375" style="40" customWidth="1"/>
    <col min="13320" max="13320" width="40.7109375" style="40" customWidth="1"/>
    <col min="13321" max="13565" width="9.140625" style="40"/>
    <col min="13566" max="13566" width="42.7109375" style="40" customWidth="1"/>
    <col min="13567" max="13567" width="7.7109375" style="40" customWidth="1"/>
    <col min="13568" max="13568" width="8.42578125" style="40" customWidth="1"/>
    <col min="13569" max="13570" width="7.7109375" style="40" customWidth="1"/>
    <col min="13571" max="13571" width="8.42578125" style="40" customWidth="1"/>
    <col min="13572" max="13573" width="7.7109375" style="40" customWidth="1"/>
    <col min="13574" max="13574" width="8.42578125" style="40" customWidth="1"/>
    <col min="13575" max="13575" width="7.7109375" style="40" customWidth="1"/>
    <col min="13576" max="13576" width="40.7109375" style="40" customWidth="1"/>
    <col min="13577" max="13821" width="9.140625" style="40"/>
    <col min="13822" max="13822" width="42.7109375" style="40" customWidth="1"/>
    <col min="13823" max="13823" width="7.7109375" style="40" customWidth="1"/>
    <col min="13824" max="13824" width="8.42578125" style="40" customWidth="1"/>
    <col min="13825" max="13826" width="7.7109375" style="40" customWidth="1"/>
    <col min="13827" max="13827" width="8.42578125" style="40" customWidth="1"/>
    <col min="13828" max="13829" width="7.7109375" style="40" customWidth="1"/>
    <col min="13830" max="13830" width="8.42578125" style="40" customWidth="1"/>
    <col min="13831" max="13831" width="7.7109375" style="40" customWidth="1"/>
    <col min="13832" max="13832" width="40.7109375" style="40" customWidth="1"/>
    <col min="13833" max="14077" width="9.140625" style="40"/>
    <col min="14078" max="14078" width="42.7109375" style="40" customWidth="1"/>
    <col min="14079" max="14079" width="7.7109375" style="40" customWidth="1"/>
    <col min="14080" max="14080" width="8.42578125" style="40" customWidth="1"/>
    <col min="14081" max="14082" width="7.7109375" style="40" customWidth="1"/>
    <col min="14083" max="14083" width="8.42578125" style="40" customWidth="1"/>
    <col min="14084" max="14085" width="7.7109375" style="40" customWidth="1"/>
    <col min="14086" max="14086" width="8.42578125" style="40" customWidth="1"/>
    <col min="14087" max="14087" width="7.7109375" style="40" customWidth="1"/>
    <col min="14088" max="14088" width="40.7109375" style="40" customWidth="1"/>
    <col min="14089" max="14333" width="9.140625" style="40"/>
    <col min="14334" max="14334" width="42.7109375" style="40" customWidth="1"/>
    <col min="14335" max="14335" width="7.7109375" style="40" customWidth="1"/>
    <col min="14336" max="14336" width="8.42578125" style="40" customWidth="1"/>
    <col min="14337" max="14338" width="7.7109375" style="40" customWidth="1"/>
    <col min="14339" max="14339" width="8.42578125" style="40" customWidth="1"/>
    <col min="14340" max="14341" width="7.7109375" style="40" customWidth="1"/>
    <col min="14342" max="14342" width="8.42578125" style="40" customWidth="1"/>
    <col min="14343" max="14343" width="7.7109375" style="40" customWidth="1"/>
    <col min="14344" max="14344" width="40.7109375" style="40" customWidth="1"/>
    <col min="14345" max="14589" width="9.140625" style="40"/>
    <col min="14590" max="14590" width="42.7109375" style="40" customWidth="1"/>
    <col min="14591" max="14591" width="7.7109375" style="40" customWidth="1"/>
    <col min="14592" max="14592" width="8.42578125" style="40" customWidth="1"/>
    <col min="14593" max="14594" width="7.7109375" style="40" customWidth="1"/>
    <col min="14595" max="14595" width="8.42578125" style="40" customWidth="1"/>
    <col min="14596" max="14597" width="7.7109375" style="40" customWidth="1"/>
    <col min="14598" max="14598" width="8.42578125" style="40" customWidth="1"/>
    <col min="14599" max="14599" width="7.7109375" style="40" customWidth="1"/>
    <col min="14600" max="14600" width="40.7109375" style="40" customWidth="1"/>
    <col min="14601" max="14845" width="9.140625" style="40"/>
    <col min="14846" max="14846" width="42.7109375" style="40" customWidth="1"/>
    <col min="14847" max="14847" width="7.7109375" style="40" customWidth="1"/>
    <col min="14848" max="14848" width="8.42578125" style="40" customWidth="1"/>
    <col min="14849" max="14850" width="7.7109375" style="40" customWidth="1"/>
    <col min="14851" max="14851" width="8.42578125" style="40" customWidth="1"/>
    <col min="14852" max="14853" width="7.7109375" style="40" customWidth="1"/>
    <col min="14854" max="14854" width="8.42578125" style="40" customWidth="1"/>
    <col min="14855" max="14855" width="7.7109375" style="40" customWidth="1"/>
    <col min="14856" max="14856" width="40.7109375" style="40" customWidth="1"/>
    <col min="14857" max="15101" width="9.140625" style="40"/>
    <col min="15102" max="15102" width="42.7109375" style="40" customWidth="1"/>
    <col min="15103" max="15103" width="7.7109375" style="40" customWidth="1"/>
    <col min="15104" max="15104" width="8.42578125" style="40" customWidth="1"/>
    <col min="15105" max="15106" width="7.7109375" style="40" customWidth="1"/>
    <col min="15107" max="15107" width="8.42578125" style="40" customWidth="1"/>
    <col min="15108" max="15109" width="7.7109375" style="40" customWidth="1"/>
    <col min="15110" max="15110" width="8.42578125" style="40" customWidth="1"/>
    <col min="15111" max="15111" width="7.7109375" style="40" customWidth="1"/>
    <col min="15112" max="15112" width="40.7109375" style="40" customWidth="1"/>
    <col min="15113" max="15357" width="9.140625" style="40"/>
    <col min="15358" max="15358" width="42.7109375" style="40" customWidth="1"/>
    <col min="15359" max="15359" width="7.7109375" style="40" customWidth="1"/>
    <col min="15360" max="15360" width="8.42578125" style="40" customWidth="1"/>
    <col min="15361" max="15362" width="7.7109375" style="40" customWidth="1"/>
    <col min="15363" max="15363" width="8.42578125" style="40" customWidth="1"/>
    <col min="15364" max="15365" width="7.7109375" style="40" customWidth="1"/>
    <col min="15366" max="15366" width="8.42578125" style="40" customWidth="1"/>
    <col min="15367" max="15367" width="7.7109375" style="40" customWidth="1"/>
    <col min="15368" max="15368" width="40.7109375" style="40" customWidth="1"/>
    <col min="15369" max="15613" width="9.140625" style="40"/>
    <col min="15614" max="15614" width="42.7109375" style="40" customWidth="1"/>
    <col min="15615" max="15615" width="7.7109375" style="40" customWidth="1"/>
    <col min="15616" max="15616" width="8.42578125" style="40" customWidth="1"/>
    <col min="15617" max="15618" width="7.7109375" style="40" customWidth="1"/>
    <col min="15619" max="15619" width="8.42578125" style="40" customWidth="1"/>
    <col min="15620" max="15621" width="7.7109375" style="40" customWidth="1"/>
    <col min="15622" max="15622" width="8.42578125" style="40" customWidth="1"/>
    <col min="15623" max="15623" width="7.7109375" style="40" customWidth="1"/>
    <col min="15624" max="15624" width="40.7109375" style="40" customWidth="1"/>
    <col min="15625" max="15869" width="9.140625" style="40"/>
    <col min="15870" max="15870" width="42.7109375" style="40" customWidth="1"/>
    <col min="15871" max="15871" width="7.7109375" style="40" customWidth="1"/>
    <col min="15872" max="15872" width="8.42578125" style="40" customWidth="1"/>
    <col min="15873" max="15874" width="7.7109375" style="40" customWidth="1"/>
    <col min="15875" max="15875" width="8.42578125" style="40" customWidth="1"/>
    <col min="15876" max="15877" width="7.7109375" style="40" customWidth="1"/>
    <col min="15878" max="15878" width="8.42578125" style="40" customWidth="1"/>
    <col min="15879" max="15879" width="7.7109375" style="40" customWidth="1"/>
    <col min="15880" max="15880" width="40.7109375" style="40" customWidth="1"/>
    <col min="15881" max="16125" width="9.140625" style="40"/>
    <col min="16126" max="16126" width="42.7109375" style="40" customWidth="1"/>
    <col min="16127" max="16127" width="7.7109375" style="40" customWidth="1"/>
    <col min="16128" max="16128" width="8.42578125" style="40" customWidth="1"/>
    <col min="16129" max="16130" width="7.7109375" style="40" customWidth="1"/>
    <col min="16131" max="16131" width="8.42578125" style="40" customWidth="1"/>
    <col min="16132" max="16133" width="7.7109375" style="40" customWidth="1"/>
    <col min="16134" max="16134" width="8.42578125" style="40" customWidth="1"/>
    <col min="16135" max="16135" width="7.7109375" style="40" customWidth="1"/>
    <col min="16136" max="16136" width="40.7109375" style="40" customWidth="1"/>
    <col min="16137" max="16384" width="9.140625" style="40"/>
  </cols>
  <sheetData>
    <row r="1" spans="1:253" ht="20.25">
      <c r="A1" s="1511" t="s">
        <v>707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1448"/>
      <c r="AJ1" s="1448"/>
      <c r="AK1" s="1448"/>
      <c r="AL1" s="1448"/>
      <c r="AM1" s="1448"/>
      <c r="AN1" s="1448"/>
      <c r="AO1" s="1448"/>
      <c r="AP1" s="1448"/>
      <c r="AQ1" s="1448"/>
      <c r="AR1" s="1448"/>
      <c r="AS1" s="1448"/>
      <c r="AT1" s="1448"/>
      <c r="AU1" s="1448"/>
      <c r="AV1" s="1448"/>
      <c r="AW1" s="1448"/>
      <c r="AX1" s="1448"/>
      <c r="AY1" s="1448"/>
      <c r="AZ1" s="1448"/>
      <c r="BA1" s="1448"/>
      <c r="BB1" s="1448"/>
      <c r="BC1" s="1448"/>
      <c r="BD1" s="1448"/>
      <c r="BE1" s="1448"/>
      <c r="BF1" s="1448"/>
      <c r="BG1" s="1448"/>
      <c r="BH1" s="1448"/>
      <c r="BI1" s="1448"/>
      <c r="BJ1" s="1448"/>
      <c r="BK1" s="1448"/>
      <c r="BL1" s="1448"/>
      <c r="BM1" s="1448"/>
      <c r="BN1" s="1448"/>
      <c r="BO1" s="1448"/>
      <c r="BP1" s="1448"/>
      <c r="BQ1" s="1448"/>
      <c r="BR1" s="1448"/>
      <c r="BS1" s="1448"/>
      <c r="BT1" s="1448"/>
      <c r="BU1" s="1448"/>
      <c r="BV1" s="1448"/>
      <c r="BW1" s="1448"/>
      <c r="BX1" s="1448"/>
      <c r="BY1" s="1448"/>
      <c r="BZ1" s="1448"/>
      <c r="CA1" s="1448"/>
      <c r="CB1" s="1448"/>
      <c r="CC1" s="1448"/>
      <c r="CD1" s="1448"/>
      <c r="CE1" s="1448"/>
      <c r="CF1" s="1448"/>
      <c r="CG1" s="1448"/>
      <c r="CH1" s="1448"/>
      <c r="CI1" s="1448"/>
      <c r="CJ1" s="1448"/>
      <c r="CK1" s="1448"/>
      <c r="CL1" s="1448"/>
      <c r="CM1" s="1448"/>
      <c r="CN1" s="1448"/>
      <c r="CO1" s="1448"/>
      <c r="CP1" s="1448"/>
      <c r="CQ1" s="1448"/>
      <c r="CR1" s="1448"/>
      <c r="CS1" s="1448"/>
      <c r="CT1" s="1448"/>
      <c r="CU1" s="1448"/>
      <c r="CV1" s="1448"/>
      <c r="CW1" s="1448"/>
      <c r="CX1" s="1448"/>
      <c r="CY1" s="1448"/>
      <c r="CZ1" s="1448"/>
      <c r="DA1" s="1448"/>
      <c r="DB1" s="1448"/>
      <c r="DC1" s="1448"/>
      <c r="DD1" s="1448"/>
      <c r="DE1" s="1448"/>
      <c r="DF1" s="1448"/>
      <c r="DG1" s="1448"/>
      <c r="DH1" s="1448"/>
      <c r="DI1" s="1448"/>
      <c r="DJ1" s="1448"/>
      <c r="DK1" s="1448"/>
      <c r="DL1" s="1448"/>
      <c r="DM1" s="1448"/>
      <c r="DN1" s="1448"/>
      <c r="DO1" s="1448"/>
      <c r="DP1" s="1448"/>
      <c r="DQ1" s="1448"/>
      <c r="DR1" s="1448"/>
      <c r="DS1" s="1448"/>
      <c r="DT1" s="1448"/>
      <c r="DU1" s="1448"/>
      <c r="DV1" s="1448"/>
      <c r="DW1" s="1448"/>
      <c r="DX1" s="1448"/>
      <c r="DY1" s="1448"/>
      <c r="DZ1" s="1448"/>
      <c r="EA1" s="1448"/>
      <c r="EB1" s="1448"/>
      <c r="EC1" s="1448"/>
      <c r="ED1" s="1448"/>
      <c r="EE1" s="1448"/>
      <c r="EF1" s="1448"/>
      <c r="EG1" s="1448"/>
      <c r="EH1" s="1448"/>
      <c r="EI1" s="1448"/>
      <c r="EJ1" s="1448"/>
      <c r="EK1" s="1448"/>
      <c r="EL1" s="1448"/>
      <c r="EM1" s="1448"/>
      <c r="EN1" s="1448"/>
      <c r="EO1" s="1448"/>
      <c r="EP1" s="1448"/>
      <c r="EQ1" s="1448"/>
      <c r="ER1" s="1448"/>
      <c r="ES1" s="1448"/>
      <c r="ET1" s="1448"/>
      <c r="EU1" s="1448"/>
      <c r="EV1" s="1448"/>
      <c r="EW1" s="1448"/>
      <c r="EX1" s="1448"/>
      <c r="EY1" s="1448"/>
      <c r="EZ1" s="1448"/>
      <c r="FA1" s="1448"/>
      <c r="FB1" s="1448"/>
      <c r="FC1" s="1448"/>
      <c r="FD1" s="1448"/>
      <c r="FE1" s="1448"/>
      <c r="FF1" s="1448"/>
      <c r="FG1" s="1448"/>
      <c r="FH1" s="1448"/>
      <c r="FI1" s="1448"/>
      <c r="FJ1" s="1448"/>
      <c r="FK1" s="1448"/>
      <c r="FL1" s="1448"/>
      <c r="FM1" s="1448"/>
      <c r="FN1" s="1448"/>
      <c r="FO1" s="1448"/>
      <c r="FP1" s="1448"/>
      <c r="FQ1" s="1448"/>
      <c r="FR1" s="1448"/>
      <c r="FS1" s="1448"/>
      <c r="FT1" s="1448"/>
      <c r="FU1" s="1448"/>
      <c r="FV1" s="1448"/>
      <c r="FW1" s="1448"/>
      <c r="FX1" s="1448"/>
      <c r="FY1" s="1448"/>
      <c r="FZ1" s="1448"/>
      <c r="GA1" s="1448"/>
      <c r="GB1" s="1448"/>
      <c r="GC1" s="1448"/>
      <c r="GD1" s="1448"/>
      <c r="GE1" s="1448"/>
      <c r="GF1" s="1448"/>
      <c r="GG1" s="1448"/>
      <c r="GH1" s="1448"/>
      <c r="GI1" s="1448"/>
      <c r="GJ1" s="1448"/>
      <c r="GK1" s="1448"/>
      <c r="GL1" s="1448"/>
      <c r="GM1" s="1448"/>
      <c r="GN1" s="1448"/>
      <c r="GO1" s="1448"/>
      <c r="GP1" s="1448"/>
      <c r="GQ1" s="1448"/>
      <c r="GR1" s="1448"/>
      <c r="GS1" s="1448"/>
      <c r="GT1" s="1448"/>
      <c r="GU1" s="1448"/>
      <c r="GV1" s="1448"/>
      <c r="GW1" s="1448"/>
      <c r="GX1" s="1448"/>
      <c r="GY1" s="1448"/>
      <c r="GZ1" s="1448"/>
      <c r="HA1" s="1448"/>
      <c r="HB1" s="1448"/>
      <c r="HC1" s="1448"/>
      <c r="HD1" s="1448"/>
      <c r="HE1" s="1448"/>
      <c r="HF1" s="1448"/>
      <c r="HG1" s="1448"/>
      <c r="HH1" s="1448"/>
      <c r="HI1" s="1448"/>
      <c r="HJ1" s="1448"/>
      <c r="HK1" s="1448"/>
      <c r="HL1" s="1448"/>
      <c r="HM1" s="1448"/>
      <c r="HN1" s="1448"/>
      <c r="HO1" s="1448"/>
      <c r="HP1" s="1448"/>
      <c r="HQ1" s="1448"/>
      <c r="HR1" s="1448"/>
      <c r="HS1" s="1448"/>
      <c r="HT1" s="1448"/>
      <c r="HU1" s="1448"/>
      <c r="HV1" s="1448"/>
      <c r="HW1" s="1448"/>
      <c r="HX1" s="1448"/>
      <c r="HY1" s="1448"/>
      <c r="HZ1" s="1448"/>
      <c r="IA1" s="1448"/>
      <c r="IB1" s="1448"/>
      <c r="IC1" s="1448"/>
      <c r="ID1" s="1448"/>
      <c r="IE1" s="1448"/>
      <c r="IF1" s="1448"/>
      <c r="IG1" s="1448"/>
      <c r="IH1" s="1448"/>
      <c r="II1" s="1448"/>
      <c r="IJ1" s="1448"/>
      <c r="IK1" s="1448"/>
      <c r="IL1" s="1448"/>
      <c r="IM1" s="1448"/>
      <c r="IN1" s="1448"/>
      <c r="IO1" s="1448"/>
      <c r="IP1" s="1448"/>
      <c r="IQ1" s="1448"/>
      <c r="IR1" s="1448"/>
      <c r="IS1" s="1448"/>
    </row>
    <row r="2" spans="1:253" ht="15.75">
      <c r="A2" s="1510" t="s">
        <v>980</v>
      </c>
      <c r="B2" s="1510"/>
      <c r="C2" s="1510"/>
      <c r="D2" s="1510"/>
      <c r="E2" s="1510"/>
      <c r="F2" s="1510"/>
      <c r="G2" s="1510"/>
      <c r="H2" s="1510"/>
      <c r="I2" s="1510"/>
      <c r="J2" s="1510"/>
      <c r="K2" s="1510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1447"/>
      <c r="AU2" s="1447"/>
      <c r="AV2" s="1447"/>
      <c r="AW2" s="1447"/>
      <c r="AX2" s="1447"/>
      <c r="AY2" s="1447"/>
      <c r="AZ2" s="1447"/>
      <c r="BA2" s="1447"/>
      <c r="BB2" s="1447"/>
      <c r="BC2" s="1447"/>
      <c r="BD2" s="1447"/>
      <c r="BE2" s="1447"/>
      <c r="BF2" s="1447"/>
      <c r="BG2" s="1447"/>
      <c r="BH2" s="1447"/>
      <c r="BI2" s="1447"/>
      <c r="BJ2" s="1447"/>
      <c r="BK2" s="1447"/>
      <c r="BL2" s="1447"/>
      <c r="BM2" s="1447"/>
      <c r="BN2" s="1447"/>
      <c r="BO2" s="1447"/>
      <c r="BP2" s="1447"/>
      <c r="BQ2" s="1447"/>
      <c r="BR2" s="1447"/>
      <c r="BS2" s="1447"/>
      <c r="BT2" s="1447"/>
      <c r="BU2" s="1447"/>
      <c r="BV2" s="1447"/>
      <c r="BW2" s="1447"/>
      <c r="BX2" s="1447"/>
      <c r="BY2" s="1447"/>
      <c r="BZ2" s="1447"/>
      <c r="CA2" s="1447"/>
      <c r="CB2" s="1447"/>
      <c r="CC2" s="1447"/>
      <c r="CD2" s="1447"/>
      <c r="CE2" s="1447"/>
      <c r="CF2" s="1447"/>
      <c r="CG2" s="1447"/>
      <c r="CH2" s="1447"/>
      <c r="CI2" s="1447"/>
      <c r="CJ2" s="1447"/>
      <c r="CK2" s="1447"/>
      <c r="CL2" s="1447"/>
      <c r="CM2" s="1447"/>
      <c r="CN2" s="1447"/>
      <c r="CO2" s="1447"/>
      <c r="CP2" s="1447"/>
      <c r="CQ2" s="1447"/>
      <c r="CR2" s="1447"/>
      <c r="CS2" s="1447"/>
      <c r="CT2" s="1447"/>
      <c r="CU2" s="1447"/>
      <c r="CV2" s="1447"/>
      <c r="CW2" s="1447"/>
      <c r="CX2" s="1447"/>
      <c r="CY2" s="1447"/>
      <c r="CZ2" s="1447"/>
      <c r="DA2" s="1447"/>
      <c r="DB2" s="1447"/>
      <c r="DC2" s="1447"/>
      <c r="DD2" s="1447"/>
      <c r="DE2" s="1447"/>
      <c r="DF2" s="1447"/>
      <c r="DG2" s="1447"/>
      <c r="DH2" s="1447"/>
      <c r="DI2" s="1447"/>
      <c r="DJ2" s="1447"/>
      <c r="DK2" s="1447"/>
      <c r="DL2" s="1447"/>
      <c r="DM2" s="1447"/>
      <c r="DN2" s="1447"/>
      <c r="DO2" s="1447"/>
      <c r="DP2" s="1447"/>
      <c r="DQ2" s="1447"/>
      <c r="DR2" s="1447"/>
      <c r="DS2" s="1447"/>
      <c r="DT2" s="1447"/>
      <c r="DU2" s="1447"/>
      <c r="DV2" s="1447"/>
      <c r="DW2" s="1447"/>
      <c r="DX2" s="1447"/>
      <c r="DY2" s="1447"/>
      <c r="DZ2" s="1447"/>
      <c r="EA2" s="1447"/>
      <c r="EB2" s="1447"/>
      <c r="EC2" s="1447"/>
      <c r="ED2" s="1447"/>
      <c r="EE2" s="1447"/>
      <c r="EF2" s="1447"/>
      <c r="EG2" s="1447"/>
      <c r="EH2" s="1447"/>
      <c r="EI2" s="1447"/>
      <c r="EJ2" s="1447"/>
      <c r="EK2" s="1447"/>
      <c r="EL2" s="1447"/>
      <c r="EM2" s="1447"/>
      <c r="EN2" s="1447"/>
      <c r="EO2" s="1447"/>
      <c r="EP2" s="1447"/>
      <c r="EQ2" s="1447"/>
      <c r="ER2" s="1447"/>
      <c r="ES2" s="1447"/>
      <c r="ET2" s="1447"/>
      <c r="EU2" s="1447"/>
      <c r="EV2" s="1447"/>
      <c r="EW2" s="1447"/>
      <c r="EX2" s="1447"/>
      <c r="EY2" s="1447"/>
      <c r="EZ2" s="1447"/>
      <c r="FA2" s="1447"/>
      <c r="FB2" s="1447"/>
      <c r="FC2" s="1447"/>
      <c r="FD2" s="1447"/>
      <c r="FE2" s="1447"/>
      <c r="FF2" s="1447"/>
      <c r="FG2" s="1447"/>
      <c r="FH2" s="1447"/>
      <c r="FI2" s="1447"/>
      <c r="FJ2" s="1447"/>
      <c r="FK2" s="1447"/>
      <c r="FL2" s="1447"/>
      <c r="FM2" s="1447"/>
      <c r="FN2" s="1447"/>
      <c r="FO2" s="1447"/>
      <c r="FP2" s="1447"/>
      <c r="FQ2" s="1447"/>
      <c r="FR2" s="1447"/>
      <c r="FS2" s="1447"/>
      <c r="FT2" s="1447"/>
      <c r="FU2" s="1447"/>
      <c r="FV2" s="1447"/>
      <c r="FW2" s="1447"/>
      <c r="FX2" s="1447"/>
      <c r="FY2" s="1447"/>
      <c r="FZ2" s="1447"/>
      <c r="GA2" s="1447"/>
      <c r="GB2" s="1447"/>
      <c r="GC2" s="1447"/>
      <c r="GD2" s="1447"/>
      <c r="GE2" s="1447"/>
      <c r="GF2" s="1447"/>
      <c r="GG2" s="1447"/>
      <c r="GH2" s="1447"/>
      <c r="GI2" s="1447"/>
      <c r="GJ2" s="1447"/>
      <c r="GK2" s="1447"/>
      <c r="GL2" s="1447"/>
      <c r="GM2" s="1447"/>
      <c r="GN2" s="1447"/>
      <c r="GO2" s="1447"/>
      <c r="GP2" s="1447"/>
      <c r="GQ2" s="1447"/>
      <c r="GR2" s="1447"/>
      <c r="GS2" s="1447"/>
      <c r="GT2" s="1447"/>
      <c r="GU2" s="1447"/>
      <c r="GV2" s="1447"/>
      <c r="GW2" s="1447"/>
      <c r="GX2" s="1447"/>
      <c r="GY2" s="1447"/>
      <c r="GZ2" s="1447"/>
      <c r="HA2" s="1447"/>
      <c r="HB2" s="1447"/>
      <c r="HC2" s="1447"/>
      <c r="HD2" s="1447"/>
      <c r="HE2" s="1447"/>
      <c r="HF2" s="1447"/>
      <c r="HG2" s="1447"/>
      <c r="HH2" s="1447"/>
      <c r="HI2" s="1447"/>
      <c r="HJ2" s="1447"/>
      <c r="HK2" s="1447"/>
      <c r="HL2" s="1447"/>
      <c r="HM2" s="1447"/>
      <c r="HN2" s="1447"/>
      <c r="HO2" s="1447"/>
      <c r="HP2" s="1447"/>
      <c r="HQ2" s="1447"/>
      <c r="HR2" s="1447"/>
      <c r="HS2" s="1447"/>
      <c r="HT2" s="1447"/>
      <c r="HU2" s="1447"/>
      <c r="HV2" s="1447"/>
      <c r="HW2" s="1447"/>
      <c r="HX2" s="1447"/>
      <c r="HY2" s="1447"/>
      <c r="HZ2" s="1447"/>
      <c r="IA2" s="1447"/>
      <c r="IB2" s="1447"/>
      <c r="IC2" s="1447"/>
      <c r="ID2" s="1447"/>
      <c r="IE2" s="1447"/>
      <c r="IF2" s="1447"/>
      <c r="IG2" s="1447"/>
      <c r="IH2" s="1447"/>
      <c r="II2" s="1447"/>
      <c r="IJ2" s="1447"/>
      <c r="IK2" s="1447"/>
      <c r="IL2" s="1447"/>
      <c r="IM2" s="1447"/>
      <c r="IN2" s="1447"/>
      <c r="IO2" s="1447"/>
      <c r="IP2" s="1447"/>
      <c r="IQ2" s="1447"/>
      <c r="IR2" s="1447"/>
      <c r="IS2" s="1447"/>
    </row>
    <row r="3" spans="1:253" ht="15.75">
      <c r="A3" s="1147">
        <v>2015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  <c r="AD3" s="1447"/>
      <c r="AE3" s="1447"/>
      <c r="AF3" s="1447"/>
      <c r="AG3" s="1447"/>
      <c r="AH3" s="1447"/>
      <c r="AI3" s="1447"/>
      <c r="AJ3" s="1447"/>
      <c r="AK3" s="1447"/>
      <c r="AL3" s="1447"/>
      <c r="AM3" s="1447"/>
      <c r="AN3" s="1447"/>
      <c r="AO3" s="1447"/>
      <c r="AP3" s="1447"/>
      <c r="AQ3" s="1447"/>
      <c r="AR3" s="1447"/>
      <c r="AS3" s="1447"/>
      <c r="AT3" s="1447"/>
      <c r="AU3" s="1447"/>
      <c r="AV3" s="1447"/>
      <c r="AW3" s="1447"/>
      <c r="AX3" s="1447"/>
      <c r="AY3" s="1447"/>
      <c r="AZ3" s="1447"/>
      <c r="BA3" s="1447"/>
      <c r="BB3" s="1447"/>
      <c r="BC3" s="1447"/>
      <c r="BD3" s="1447"/>
      <c r="BE3" s="1447"/>
      <c r="BF3" s="1447"/>
      <c r="BG3" s="1447"/>
      <c r="BH3" s="1447"/>
      <c r="BI3" s="1447"/>
      <c r="BJ3" s="1447"/>
      <c r="BK3" s="1447"/>
      <c r="BL3" s="1447"/>
      <c r="BM3" s="1447"/>
      <c r="BN3" s="1447"/>
      <c r="BO3" s="1447"/>
      <c r="BP3" s="1447"/>
      <c r="BQ3" s="1447"/>
      <c r="BR3" s="1447"/>
      <c r="BS3" s="1447"/>
      <c r="BT3" s="1447"/>
      <c r="BU3" s="1447"/>
      <c r="BV3" s="1447"/>
      <c r="BW3" s="1447"/>
      <c r="BX3" s="1447"/>
      <c r="BY3" s="1447"/>
      <c r="BZ3" s="1447"/>
      <c r="CA3" s="1447"/>
      <c r="CB3" s="1447"/>
      <c r="CC3" s="1447"/>
      <c r="CD3" s="1447"/>
      <c r="CE3" s="1447"/>
      <c r="CF3" s="1447"/>
      <c r="CG3" s="1447"/>
      <c r="CH3" s="1447"/>
      <c r="CI3" s="1447"/>
      <c r="CJ3" s="1447"/>
      <c r="CK3" s="1447"/>
      <c r="CL3" s="1447"/>
      <c r="CM3" s="1447"/>
      <c r="CN3" s="1447"/>
      <c r="CO3" s="1447"/>
      <c r="CP3" s="1447"/>
      <c r="CQ3" s="1447"/>
      <c r="CR3" s="1447"/>
      <c r="CS3" s="1447"/>
      <c r="CT3" s="1447"/>
      <c r="CU3" s="1447"/>
      <c r="CV3" s="1447"/>
      <c r="CW3" s="1447"/>
      <c r="CX3" s="1447"/>
      <c r="CY3" s="1447"/>
      <c r="CZ3" s="1447"/>
      <c r="DA3" s="1447"/>
      <c r="DB3" s="1447"/>
      <c r="DC3" s="1447"/>
      <c r="DD3" s="1447"/>
      <c r="DE3" s="1447"/>
      <c r="DF3" s="1447"/>
      <c r="DG3" s="1447"/>
      <c r="DH3" s="1447"/>
      <c r="DI3" s="1447"/>
      <c r="DJ3" s="1447"/>
      <c r="DK3" s="1447"/>
      <c r="DL3" s="1447"/>
      <c r="DM3" s="1447"/>
      <c r="DN3" s="1447"/>
      <c r="DO3" s="1447"/>
      <c r="DP3" s="1447"/>
      <c r="DQ3" s="1447"/>
      <c r="DR3" s="1447"/>
      <c r="DS3" s="1447"/>
      <c r="DT3" s="1447"/>
      <c r="DU3" s="1447"/>
      <c r="DV3" s="1447"/>
      <c r="DW3" s="1447"/>
      <c r="DX3" s="1447"/>
      <c r="DY3" s="1447"/>
      <c r="DZ3" s="1447"/>
      <c r="EA3" s="1447"/>
      <c r="EB3" s="1447"/>
      <c r="EC3" s="1447"/>
      <c r="ED3" s="1447"/>
      <c r="EE3" s="1447"/>
      <c r="EF3" s="1447"/>
      <c r="EG3" s="1447"/>
      <c r="EH3" s="1447"/>
      <c r="EI3" s="1447"/>
      <c r="EJ3" s="1447"/>
      <c r="EK3" s="1447"/>
      <c r="EL3" s="1447"/>
      <c r="EM3" s="1447"/>
      <c r="EN3" s="1447"/>
      <c r="EO3" s="1447"/>
      <c r="EP3" s="1447"/>
      <c r="EQ3" s="1447"/>
      <c r="ER3" s="1447"/>
      <c r="ES3" s="1447"/>
      <c r="ET3" s="1447"/>
      <c r="EU3" s="1447"/>
      <c r="EV3" s="1447"/>
      <c r="EW3" s="1447"/>
      <c r="EX3" s="1447"/>
      <c r="EY3" s="1447"/>
      <c r="EZ3" s="1447"/>
      <c r="FA3" s="1447"/>
      <c r="FB3" s="1447"/>
      <c r="FC3" s="1447"/>
      <c r="FD3" s="1447"/>
      <c r="FE3" s="1447"/>
      <c r="FF3" s="1447"/>
      <c r="FG3" s="1447"/>
      <c r="FH3" s="1447"/>
      <c r="FI3" s="1447"/>
      <c r="FJ3" s="1447"/>
      <c r="FK3" s="1447"/>
      <c r="FL3" s="1447"/>
      <c r="FM3" s="1447"/>
      <c r="FN3" s="1447"/>
      <c r="FO3" s="1447"/>
      <c r="FP3" s="1447"/>
      <c r="FQ3" s="1447"/>
      <c r="FR3" s="1447"/>
      <c r="FS3" s="1447"/>
      <c r="FT3" s="1447"/>
      <c r="FU3" s="1447"/>
      <c r="FV3" s="1447"/>
      <c r="FW3" s="1447"/>
      <c r="FX3" s="1447"/>
      <c r="FY3" s="1447"/>
      <c r="FZ3" s="1447"/>
      <c r="GA3" s="1447"/>
      <c r="GB3" s="1447"/>
      <c r="GC3" s="1447"/>
      <c r="GD3" s="1447"/>
      <c r="GE3" s="1447"/>
      <c r="GF3" s="1447"/>
      <c r="GG3" s="1447"/>
      <c r="GH3" s="1447"/>
      <c r="GI3" s="1447"/>
      <c r="GJ3" s="1447"/>
      <c r="GK3" s="1447"/>
      <c r="GL3" s="1447"/>
      <c r="GM3" s="1447"/>
      <c r="GN3" s="1447"/>
      <c r="GO3" s="1447"/>
      <c r="GP3" s="1447"/>
      <c r="GQ3" s="1447"/>
      <c r="GR3" s="1447"/>
      <c r="GS3" s="1447"/>
      <c r="GT3" s="1447"/>
      <c r="GU3" s="1447"/>
      <c r="GV3" s="1447"/>
      <c r="GW3" s="1447"/>
      <c r="GX3" s="1447"/>
      <c r="GY3" s="1447"/>
      <c r="GZ3" s="1447"/>
      <c r="HA3" s="1447"/>
      <c r="HB3" s="1447"/>
      <c r="HC3" s="1447"/>
      <c r="HD3" s="1447"/>
      <c r="HE3" s="1447"/>
      <c r="HF3" s="1447"/>
      <c r="HG3" s="1447"/>
      <c r="HH3" s="1447"/>
      <c r="HI3" s="1447"/>
      <c r="HJ3" s="1447"/>
      <c r="HK3" s="1447"/>
      <c r="HL3" s="1447"/>
      <c r="HM3" s="1447"/>
      <c r="HN3" s="1447"/>
      <c r="HO3" s="1447"/>
      <c r="HP3" s="1447"/>
      <c r="HQ3" s="1447"/>
      <c r="HR3" s="1447"/>
      <c r="HS3" s="1447"/>
      <c r="HT3" s="1447"/>
      <c r="HU3" s="1447"/>
      <c r="HV3" s="1447"/>
      <c r="HW3" s="1447"/>
      <c r="HX3" s="1447"/>
      <c r="HY3" s="1447"/>
      <c r="HZ3" s="1447"/>
      <c r="IA3" s="1447"/>
      <c r="IB3" s="1447"/>
      <c r="IC3" s="1447"/>
      <c r="ID3" s="1447"/>
      <c r="IE3" s="1447"/>
      <c r="IF3" s="1447"/>
      <c r="IG3" s="1447"/>
      <c r="IH3" s="1447"/>
      <c r="II3" s="1447"/>
      <c r="IJ3" s="1447"/>
      <c r="IK3" s="1447"/>
      <c r="IL3" s="1447"/>
      <c r="IM3" s="1447"/>
      <c r="IN3" s="1447"/>
      <c r="IO3" s="1447"/>
      <c r="IP3" s="1447"/>
      <c r="IQ3" s="1447"/>
      <c r="IR3" s="1447"/>
      <c r="IS3" s="1447"/>
    </row>
    <row r="4" spans="1:253" ht="20.25" customHeight="1">
      <c r="A4" s="988" t="s">
        <v>1023</v>
      </c>
      <c r="B4" s="666"/>
      <c r="C4" s="666"/>
      <c r="D4" s="1507"/>
      <c r="E4" s="1507"/>
      <c r="F4" s="1507"/>
      <c r="G4" s="666"/>
      <c r="H4" s="666"/>
      <c r="I4" s="666"/>
      <c r="J4" s="667"/>
      <c r="K4" s="665" t="s">
        <v>181</v>
      </c>
    </row>
    <row r="5" spans="1:253" ht="26.25" customHeight="1">
      <c r="A5" s="1508" t="s">
        <v>161</v>
      </c>
      <c r="B5" s="1263" t="s">
        <v>625</v>
      </c>
      <c r="C5" s="1263"/>
      <c r="D5" s="1263"/>
      <c r="E5" s="1196" t="s">
        <v>526</v>
      </c>
      <c r="F5" s="1196"/>
      <c r="G5" s="1196"/>
      <c r="H5" s="1196" t="s">
        <v>525</v>
      </c>
      <c r="I5" s="1196"/>
      <c r="J5" s="1196"/>
      <c r="K5" s="1505" t="s">
        <v>162</v>
      </c>
    </row>
    <row r="6" spans="1:253" ht="25.5">
      <c r="A6" s="1509"/>
      <c r="B6" s="1063" t="s">
        <v>620</v>
      </c>
      <c r="C6" s="1063" t="s">
        <v>1062</v>
      </c>
      <c r="D6" s="1063" t="s">
        <v>497</v>
      </c>
      <c r="E6" s="1063" t="s">
        <v>620</v>
      </c>
      <c r="F6" s="1063" t="s">
        <v>1062</v>
      </c>
      <c r="G6" s="1063" t="s">
        <v>497</v>
      </c>
      <c r="H6" s="1063" t="s">
        <v>620</v>
      </c>
      <c r="I6" s="1063" t="s">
        <v>1062</v>
      </c>
      <c r="J6" s="1063" t="s">
        <v>497</v>
      </c>
      <c r="K6" s="1506"/>
    </row>
    <row r="7" spans="1:253" ht="21.75" customHeight="1" thickBot="1">
      <c r="A7" s="1076" t="s">
        <v>445</v>
      </c>
      <c r="B7" s="1077">
        <v>2.0137299771167045</v>
      </c>
      <c r="C7" s="1077">
        <v>3.3043478260869565</v>
      </c>
      <c r="D7" s="1077">
        <v>1.5527950310559004</v>
      </c>
      <c r="E7" s="1077">
        <v>1.7769607843137254</v>
      </c>
      <c r="F7" s="1077">
        <v>4</v>
      </c>
      <c r="G7" s="1077">
        <v>1.2251148545176109</v>
      </c>
      <c r="H7" s="1077">
        <v>2.7124773960216997</v>
      </c>
      <c r="I7" s="1077">
        <v>2.4096385542168672</v>
      </c>
      <c r="J7" s="1077">
        <v>2.9605263157894735</v>
      </c>
      <c r="K7" s="1078" t="s">
        <v>1098</v>
      </c>
    </row>
    <row r="8" spans="1:253" ht="21.75" customHeight="1" thickBot="1">
      <c r="A8" s="1079" t="s">
        <v>446</v>
      </c>
      <c r="B8" s="1080">
        <v>12.494279176201372</v>
      </c>
      <c r="C8" s="1080">
        <v>19.826086956521738</v>
      </c>
      <c r="D8" s="1080">
        <v>9.8757763975155264</v>
      </c>
      <c r="E8" s="1080">
        <v>12.5</v>
      </c>
      <c r="F8" s="1080">
        <v>23.6</v>
      </c>
      <c r="G8" s="1080">
        <v>9.7243491577335366</v>
      </c>
      <c r="H8" s="1080">
        <v>12.477396021699819</v>
      </c>
      <c r="I8" s="1080">
        <v>14.859437751004014</v>
      </c>
      <c r="J8" s="1080">
        <v>10.526315789473685</v>
      </c>
      <c r="K8" s="1081" t="s">
        <v>1099</v>
      </c>
    </row>
    <row r="9" spans="1:253" ht="34.5" thickBot="1">
      <c r="A9" s="1082" t="s">
        <v>447</v>
      </c>
      <c r="B9" s="1077">
        <v>0.18306636155606407</v>
      </c>
      <c r="C9" s="1077">
        <v>0.52173913043478259</v>
      </c>
      <c r="D9" s="1077">
        <v>6.2111801242236017E-2</v>
      </c>
      <c r="E9" s="1077">
        <v>0.24509803921568626</v>
      </c>
      <c r="F9" s="1077">
        <v>0.9</v>
      </c>
      <c r="G9" s="1077">
        <v>7.6569678407350683E-2</v>
      </c>
      <c r="H9" s="1077">
        <v>0</v>
      </c>
      <c r="I9" s="1077">
        <v>0</v>
      </c>
      <c r="J9" s="1077">
        <v>0</v>
      </c>
      <c r="K9" s="1083" t="s">
        <v>1100</v>
      </c>
    </row>
    <row r="10" spans="1:253" ht="26.25" thickBot="1">
      <c r="A10" s="1079" t="s">
        <v>1092</v>
      </c>
      <c r="B10" s="1084">
        <v>6.2700228832951943</v>
      </c>
      <c r="C10" s="1084">
        <v>9.5652173913043477</v>
      </c>
      <c r="D10" s="1084">
        <v>5.0931677018633534</v>
      </c>
      <c r="E10" s="1084">
        <v>4.7794117647058822</v>
      </c>
      <c r="F10" s="1084">
        <v>7.1</v>
      </c>
      <c r="G10" s="1084">
        <v>4.2113323124042878</v>
      </c>
      <c r="H10" s="1084">
        <v>10.669077757685352</v>
      </c>
      <c r="I10" s="1084">
        <v>12.851405622489958</v>
      </c>
      <c r="J10" s="1084">
        <v>8.8815789473684212</v>
      </c>
      <c r="K10" s="1081" t="s">
        <v>1101</v>
      </c>
    </row>
    <row r="11" spans="1:253" ht="26.25" customHeight="1" thickBot="1">
      <c r="A11" s="1082" t="s">
        <v>449</v>
      </c>
      <c r="B11" s="1077">
        <v>1.2356979405034325</v>
      </c>
      <c r="C11" s="1077">
        <v>1.5652173913043479</v>
      </c>
      <c r="D11" s="1077">
        <v>1.1180124223602483</v>
      </c>
      <c r="E11" s="1077">
        <v>1.2254901960784315</v>
      </c>
      <c r="F11" s="1077">
        <v>1.5</v>
      </c>
      <c r="G11" s="1077">
        <v>1.1485451761102603</v>
      </c>
      <c r="H11" s="1077">
        <v>1.2658227848101264</v>
      </c>
      <c r="I11" s="1077">
        <v>1.6064257028112447</v>
      </c>
      <c r="J11" s="1077">
        <v>0.98684210526315785</v>
      </c>
      <c r="K11" s="1083" t="s">
        <v>1102</v>
      </c>
    </row>
    <row r="12" spans="1:253" ht="26.25" customHeight="1" thickBot="1">
      <c r="A12" s="1079" t="s">
        <v>1093</v>
      </c>
      <c r="B12" s="1084">
        <v>16.384439359267734</v>
      </c>
      <c r="C12" s="1084">
        <v>15.826086956521738</v>
      </c>
      <c r="D12" s="1084">
        <v>16.583850931677016</v>
      </c>
      <c r="E12" s="1084">
        <v>16.176470588235293</v>
      </c>
      <c r="F12" s="1084">
        <v>13.2</v>
      </c>
      <c r="G12" s="1084">
        <v>16.9218989280245</v>
      </c>
      <c r="H12" s="1084">
        <v>16.998191681735985</v>
      </c>
      <c r="I12" s="1084">
        <v>19.277108433734938</v>
      </c>
      <c r="J12" s="1084">
        <v>15.131578947368421</v>
      </c>
      <c r="K12" s="1081" t="s">
        <v>1103</v>
      </c>
    </row>
    <row r="13" spans="1:253" ht="26.25" customHeight="1" thickBot="1">
      <c r="A13" s="1082" t="s">
        <v>1094</v>
      </c>
      <c r="B13" s="1077">
        <v>7.4141876430205942</v>
      </c>
      <c r="C13" s="1077">
        <v>9.3913043478260878</v>
      </c>
      <c r="D13" s="1077">
        <v>6.70807453416149</v>
      </c>
      <c r="E13" s="1077">
        <v>6.4338235294117645</v>
      </c>
      <c r="F13" s="1077">
        <v>6.4</v>
      </c>
      <c r="G13" s="1077">
        <v>6.431852986217458</v>
      </c>
      <c r="H13" s="1077">
        <v>10.30741410488246</v>
      </c>
      <c r="I13" s="1077">
        <v>13.253012048192771</v>
      </c>
      <c r="J13" s="1077">
        <v>7.8947368421052628</v>
      </c>
      <c r="K13" s="1083" t="s">
        <v>1104</v>
      </c>
    </row>
    <row r="14" spans="1:253" ht="26.25" customHeight="1" thickBot="1">
      <c r="A14" s="1079" t="s">
        <v>1095</v>
      </c>
      <c r="B14" s="1084">
        <v>2.2883295194508007</v>
      </c>
      <c r="C14" s="1084">
        <v>2.7826086956521738</v>
      </c>
      <c r="D14" s="1084">
        <v>2.1118012422360248</v>
      </c>
      <c r="E14" s="1084">
        <v>2.0220588235294117</v>
      </c>
      <c r="F14" s="1084">
        <v>2.1</v>
      </c>
      <c r="G14" s="1084">
        <v>1.9908116385911179</v>
      </c>
      <c r="H14" s="1084">
        <v>3.0741410488245928</v>
      </c>
      <c r="I14" s="1084">
        <v>3.6144578313253009</v>
      </c>
      <c r="J14" s="1084">
        <v>2.6315789473684212</v>
      </c>
      <c r="K14" s="1081" t="s">
        <v>1105</v>
      </c>
    </row>
    <row r="15" spans="1:253" ht="26.25" customHeight="1" thickBot="1">
      <c r="A15" s="1082" t="s">
        <v>453</v>
      </c>
      <c r="B15" s="1077">
        <v>0.3203661327231121</v>
      </c>
      <c r="C15" s="1077">
        <v>0.34782608695652173</v>
      </c>
      <c r="D15" s="1077">
        <v>0.3105590062111801</v>
      </c>
      <c r="E15" s="1077">
        <v>0.24509803921568626</v>
      </c>
      <c r="F15" s="1077">
        <v>0.6</v>
      </c>
      <c r="G15" s="1077">
        <v>0.15313935681470137</v>
      </c>
      <c r="H15" s="1077">
        <v>0.54249547920433994</v>
      </c>
      <c r="I15" s="1077">
        <v>0</v>
      </c>
      <c r="J15" s="1077">
        <v>0.98684210526315785</v>
      </c>
      <c r="K15" s="1083" t="s">
        <v>1106</v>
      </c>
    </row>
    <row r="16" spans="1:253" ht="26.25" thickBot="1">
      <c r="A16" s="1079" t="s">
        <v>1096</v>
      </c>
      <c r="B16" s="1084">
        <v>4.5766590389016017E-2</v>
      </c>
      <c r="C16" s="1084">
        <v>0.17391304347826086</v>
      </c>
      <c r="D16" s="1084">
        <v>0</v>
      </c>
      <c r="E16" s="1084">
        <v>0</v>
      </c>
      <c r="F16" s="1084">
        <v>0</v>
      </c>
      <c r="G16" s="1084">
        <v>0</v>
      </c>
      <c r="H16" s="1084">
        <v>0.18083182640144665</v>
      </c>
      <c r="I16" s="1084">
        <v>0.40160642570281119</v>
      </c>
      <c r="J16" s="1084">
        <v>0</v>
      </c>
      <c r="K16" s="1081" t="s">
        <v>1113</v>
      </c>
    </row>
    <row r="17" spans="1:11" ht="26.25" customHeight="1" thickBot="1">
      <c r="A17" s="1082" t="s">
        <v>454</v>
      </c>
      <c r="B17" s="1077">
        <v>2.7002288329519448</v>
      </c>
      <c r="C17" s="1077">
        <v>4.5217391304347823</v>
      </c>
      <c r="D17" s="1077">
        <v>2.0496894409937885</v>
      </c>
      <c r="E17" s="1077">
        <v>1.7156862745098038</v>
      </c>
      <c r="F17" s="1077">
        <v>3.4</v>
      </c>
      <c r="G17" s="1077">
        <v>1.3016845329249616</v>
      </c>
      <c r="H17" s="1077">
        <v>5.6057866184448457</v>
      </c>
      <c r="I17" s="1077">
        <v>6.0240963855421681</v>
      </c>
      <c r="J17" s="1077">
        <v>5.2631578947368425</v>
      </c>
      <c r="K17" s="1083" t="s">
        <v>1108</v>
      </c>
    </row>
    <row r="18" spans="1:11" ht="26.25" customHeight="1" thickBot="1">
      <c r="A18" s="1079" t="s">
        <v>455</v>
      </c>
      <c r="B18" s="1084">
        <v>0.13729977116704806</v>
      </c>
      <c r="C18" s="1084">
        <v>0.52173913043478259</v>
      </c>
      <c r="D18" s="1084">
        <v>0</v>
      </c>
      <c r="E18" s="1084">
        <v>0.12254901960784313</v>
      </c>
      <c r="F18" s="1084">
        <v>0.6</v>
      </c>
      <c r="G18" s="1084">
        <v>0</v>
      </c>
      <c r="H18" s="1084">
        <v>0.18083182640144665</v>
      </c>
      <c r="I18" s="1084">
        <v>0.40160642570281119</v>
      </c>
      <c r="J18" s="1084">
        <v>0</v>
      </c>
      <c r="K18" s="1081" t="s">
        <v>1107</v>
      </c>
    </row>
    <row r="19" spans="1:11" ht="26.25" customHeight="1" thickBot="1">
      <c r="A19" s="1082" t="s">
        <v>456</v>
      </c>
      <c r="B19" s="1077">
        <v>3.5240274599542332</v>
      </c>
      <c r="C19" s="1077">
        <v>6.7826086956521738</v>
      </c>
      <c r="D19" s="1077">
        <v>2.3602484472049685</v>
      </c>
      <c r="E19" s="1077">
        <v>2.9411764705882351</v>
      </c>
      <c r="F19" s="1077">
        <v>8</v>
      </c>
      <c r="G19" s="1077">
        <v>1.6845329249617151</v>
      </c>
      <c r="H19" s="1077">
        <v>5.244122965641953</v>
      </c>
      <c r="I19" s="1077">
        <v>5.2208835341365454</v>
      </c>
      <c r="J19" s="1077">
        <v>5.2631578947368425</v>
      </c>
      <c r="K19" s="1083" t="s">
        <v>1109</v>
      </c>
    </row>
    <row r="20" spans="1:11" ht="26.25" thickBot="1">
      <c r="A20" s="1079" t="s">
        <v>457</v>
      </c>
      <c r="B20" s="1084">
        <v>3.6155606407322654</v>
      </c>
      <c r="C20" s="1084">
        <v>6.6086956521739131</v>
      </c>
      <c r="D20" s="1084">
        <v>2.5465838509316767</v>
      </c>
      <c r="E20" s="1084">
        <v>2.9411764705882351</v>
      </c>
      <c r="F20" s="1084">
        <v>6.1</v>
      </c>
      <c r="G20" s="1084">
        <v>2.1439509954058193</v>
      </c>
      <c r="H20" s="1084">
        <v>5.6057866184448457</v>
      </c>
      <c r="I20" s="1084">
        <v>7.2289156626506017</v>
      </c>
      <c r="J20" s="1084">
        <v>4.2763157894736841</v>
      </c>
      <c r="K20" s="1081" t="s">
        <v>1112</v>
      </c>
    </row>
    <row r="21" spans="1:11" ht="26.25" customHeight="1" thickBot="1">
      <c r="A21" s="1082" t="s">
        <v>458</v>
      </c>
      <c r="B21" s="1077">
        <v>22.151029748283751</v>
      </c>
      <c r="C21" s="1077">
        <v>9.5652173913043477</v>
      </c>
      <c r="D21" s="1077">
        <v>26.645962732919251</v>
      </c>
      <c r="E21" s="1077">
        <v>24.877450980392158</v>
      </c>
      <c r="F21" s="1077">
        <v>9.1999999999999993</v>
      </c>
      <c r="G21" s="1077">
        <v>28.790199081163859</v>
      </c>
      <c r="H21" s="1077">
        <v>14.104882459312838</v>
      </c>
      <c r="I21" s="1077">
        <v>10.04016064257028</v>
      </c>
      <c r="J21" s="1077">
        <v>17.434210526315788</v>
      </c>
      <c r="K21" s="1083" t="s">
        <v>1110</v>
      </c>
    </row>
    <row r="22" spans="1:11" ht="26.25" customHeight="1">
      <c r="A22" s="1085" t="s">
        <v>1097</v>
      </c>
      <c r="B22" s="1086">
        <v>19.221967963386728</v>
      </c>
      <c r="C22" s="1086">
        <v>8.695652173913043</v>
      </c>
      <c r="D22" s="1086">
        <v>22.981366459627328</v>
      </c>
      <c r="E22" s="1086">
        <v>21.997549019607842</v>
      </c>
      <c r="F22" s="1086">
        <v>13.2</v>
      </c>
      <c r="G22" s="1086">
        <v>24.196018376722815</v>
      </c>
      <c r="H22" s="1086">
        <v>11.030741410488245</v>
      </c>
      <c r="I22" s="1086">
        <v>2.8112449799196786</v>
      </c>
      <c r="J22" s="1086">
        <v>17.763157894736842</v>
      </c>
      <c r="K22" s="1087" t="s">
        <v>1111</v>
      </c>
    </row>
    <row r="23" spans="1:11" ht="24" customHeight="1">
      <c r="A23" s="1088" t="s">
        <v>66</v>
      </c>
      <c r="B23" s="1089">
        <v>99.999999999999986</v>
      </c>
      <c r="C23" s="1089">
        <v>100</v>
      </c>
      <c r="D23" s="1089">
        <v>99.999999999999986</v>
      </c>
      <c r="E23" s="1089">
        <v>100</v>
      </c>
      <c r="F23" s="1089">
        <v>100</v>
      </c>
      <c r="G23" s="1089">
        <v>99.999999999999986</v>
      </c>
      <c r="H23" s="1089">
        <v>99.999999999999986</v>
      </c>
      <c r="I23" s="1089">
        <v>99.999999999999986</v>
      </c>
      <c r="J23" s="1089">
        <v>100</v>
      </c>
      <c r="K23" s="1090" t="s">
        <v>67</v>
      </c>
    </row>
  </sheetData>
  <mergeCells count="78">
    <mergeCell ref="D4:F4"/>
    <mergeCell ref="A5:A6"/>
    <mergeCell ref="B5:D5"/>
    <mergeCell ref="E5:G5"/>
    <mergeCell ref="H5:J5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IF3:IP3"/>
    <mergeCell ref="IQ3:IS3"/>
    <mergeCell ref="DZ3:EJ3"/>
    <mergeCell ref="EK3:EU3"/>
    <mergeCell ref="EV3:FF3"/>
    <mergeCell ref="FG3:FQ3"/>
    <mergeCell ref="FR3:GB3"/>
    <mergeCell ref="GC3:GM3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2:IP2"/>
    <mergeCell ref="IQ2:IS2"/>
    <mergeCell ref="DZ2:EJ2"/>
    <mergeCell ref="EK2:EU2"/>
    <mergeCell ref="EV2:FF2"/>
    <mergeCell ref="FG2:FQ2"/>
    <mergeCell ref="FR2:GB2"/>
    <mergeCell ref="GC2:GM2"/>
    <mergeCell ref="A2:K2"/>
    <mergeCell ref="L2:S2"/>
    <mergeCell ref="T2:AD2"/>
    <mergeCell ref="AE2:AO2"/>
    <mergeCell ref="AP2:AZ2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2"/>
  <sheetViews>
    <sheetView view="pageBreakPreview" topLeftCell="A16" zoomScaleNormal="100" zoomScaleSheetLayoutView="100" workbookViewId="0">
      <selection activeCell="K22" sqref="A22:K22"/>
    </sheetView>
  </sheetViews>
  <sheetFormatPr defaultRowHeight="15"/>
  <cols>
    <col min="1" max="1" width="42.7109375" style="102" customWidth="1"/>
    <col min="2" max="3" width="8.42578125" style="102" customWidth="1"/>
    <col min="4" max="5" width="7.7109375" style="102" customWidth="1"/>
    <col min="6" max="6" width="8.42578125" style="102" customWidth="1"/>
    <col min="7" max="8" width="7.7109375" style="102" customWidth="1"/>
    <col min="9" max="9" width="8.42578125" style="102" customWidth="1"/>
    <col min="10" max="10" width="7.7109375" style="102" customWidth="1"/>
    <col min="11" max="11" width="40.7109375" style="102" customWidth="1"/>
    <col min="12" max="253" width="9.140625" style="40"/>
    <col min="254" max="254" width="42.7109375" style="40" customWidth="1"/>
    <col min="255" max="255" width="7.7109375" style="40" customWidth="1"/>
    <col min="256" max="256" width="8.42578125" style="40" customWidth="1"/>
    <col min="257" max="258" width="7.7109375" style="40" customWidth="1"/>
    <col min="259" max="259" width="8.42578125" style="40" customWidth="1"/>
    <col min="260" max="261" width="7.7109375" style="40" customWidth="1"/>
    <col min="262" max="262" width="8.42578125" style="40" customWidth="1"/>
    <col min="263" max="263" width="7.7109375" style="40" customWidth="1"/>
    <col min="264" max="264" width="40.7109375" style="40" customWidth="1"/>
    <col min="265" max="509" width="9.140625" style="40"/>
    <col min="510" max="510" width="42.7109375" style="40" customWidth="1"/>
    <col min="511" max="511" width="7.7109375" style="40" customWidth="1"/>
    <col min="512" max="512" width="8.42578125" style="40" customWidth="1"/>
    <col min="513" max="514" width="7.7109375" style="40" customWidth="1"/>
    <col min="515" max="515" width="8.42578125" style="40" customWidth="1"/>
    <col min="516" max="517" width="7.7109375" style="40" customWidth="1"/>
    <col min="518" max="518" width="8.42578125" style="40" customWidth="1"/>
    <col min="519" max="519" width="7.7109375" style="40" customWidth="1"/>
    <col min="520" max="520" width="40.7109375" style="40" customWidth="1"/>
    <col min="521" max="765" width="9.140625" style="40"/>
    <col min="766" max="766" width="42.7109375" style="40" customWidth="1"/>
    <col min="767" max="767" width="7.7109375" style="40" customWidth="1"/>
    <col min="768" max="768" width="8.42578125" style="40" customWidth="1"/>
    <col min="769" max="770" width="7.7109375" style="40" customWidth="1"/>
    <col min="771" max="771" width="8.42578125" style="40" customWidth="1"/>
    <col min="772" max="773" width="7.7109375" style="40" customWidth="1"/>
    <col min="774" max="774" width="8.42578125" style="40" customWidth="1"/>
    <col min="775" max="775" width="7.7109375" style="40" customWidth="1"/>
    <col min="776" max="776" width="40.7109375" style="40" customWidth="1"/>
    <col min="777" max="1021" width="9.140625" style="40"/>
    <col min="1022" max="1022" width="42.7109375" style="40" customWidth="1"/>
    <col min="1023" max="1023" width="7.7109375" style="40" customWidth="1"/>
    <col min="1024" max="1024" width="8.42578125" style="40" customWidth="1"/>
    <col min="1025" max="1026" width="7.7109375" style="40" customWidth="1"/>
    <col min="1027" max="1027" width="8.42578125" style="40" customWidth="1"/>
    <col min="1028" max="1029" width="7.7109375" style="40" customWidth="1"/>
    <col min="1030" max="1030" width="8.42578125" style="40" customWidth="1"/>
    <col min="1031" max="1031" width="7.7109375" style="40" customWidth="1"/>
    <col min="1032" max="1032" width="40.7109375" style="40" customWidth="1"/>
    <col min="1033" max="1277" width="9.140625" style="40"/>
    <col min="1278" max="1278" width="42.7109375" style="40" customWidth="1"/>
    <col min="1279" max="1279" width="7.7109375" style="40" customWidth="1"/>
    <col min="1280" max="1280" width="8.42578125" style="40" customWidth="1"/>
    <col min="1281" max="1282" width="7.7109375" style="40" customWidth="1"/>
    <col min="1283" max="1283" width="8.42578125" style="40" customWidth="1"/>
    <col min="1284" max="1285" width="7.7109375" style="40" customWidth="1"/>
    <col min="1286" max="1286" width="8.42578125" style="40" customWidth="1"/>
    <col min="1287" max="1287" width="7.7109375" style="40" customWidth="1"/>
    <col min="1288" max="1288" width="40.7109375" style="40" customWidth="1"/>
    <col min="1289" max="1533" width="9.140625" style="40"/>
    <col min="1534" max="1534" width="42.7109375" style="40" customWidth="1"/>
    <col min="1535" max="1535" width="7.7109375" style="40" customWidth="1"/>
    <col min="1536" max="1536" width="8.42578125" style="40" customWidth="1"/>
    <col min="1537" max="1538" width="7.7109375" style="40" customWidth="1"/>
    <col min="1539" max="1539" width="8.42578125" style="40" customWidth="1"/>
    <col min="1540" max="1541" width="7.7109375" style="40" customWidth="1"/>
    <col min="1542" max="1542" width="8.42578125" style="40" customWidth="1"/>
    <col min="1543" max="1543" width="7.7109375" style="40" customWidth="1"/>
    <col min="1544" max="1544" width="40.7109375" style="40" customWidth="1"/>
    <col min="1545" max="1789" width="9.140625" style="40"/>
    <col min="1790" max="1790" width="42.7109375" style="40" customWidth="1"/>
    <col min="1791" max="1791" width="7.7109375" style="40" customWidth="1"/>
    <col min="1792" max="1792" width="8.42578125" style="40" customWidth="1"/>
    <col min="1793" max="1794" width="7.7109375" style="40" customWidth="1"/>
    <col min="1795" max="1795" width="8.42578125" style="40" customWidth="1"/>
    <col min="1796" max="1797" width="7.7109375" style="40" customWidth="1"/>
    <col min="1798" max="1798" width="8.42578125" style="40" customWidth="1"/>
    <col min="1799" max="1799" width="7.7109375" style="40" customWidth="1"/>
    <col min="1800" max="1800" width="40.7109375" style="40" customWidth="1"/>
    <col min="1801" max="2045" width="9.140625" style="40"/>
    <col min="2046" max="2046" width="42.7109375" style="40" customWidth="1"/>
    <col min="2047" max="2047" width="7.7109375" style="40" customWidth="1"/>
    <col min="2048" max="2048" width="8.42578125" style="40" customWidth="1"/>
    <col min="2049" max="2050" width="7.7109375" style="40" customWidth="1"/>
    <col min="2051" max="2051" width="8.42578125" style="40" customWidth="1"/>
    <col min="2052" max="2053" width="7.7109375" style="40" customWidth="1"/>
    <col min="2054" max="2054" width="8.42578125" style="40" customWidth="1"/>
    <col min="2055" max="2055" width="7.7109375" style="40" customWidth="1"/>
    <col min="2056" max="2056" width="40.7109375" style="40" customWidth="1"/>
    <col min="2057" max="2301" width="9.140625" style="40"/>
    <col min="2302" max="2302" width="42.7109375" style="40" customWidth="1"/>
    <col min="2303" max="2303" width="7.7109375" style="40" customWidth="1"/>
    <col min="2304" max="2304" width="8.42578125" style="40" customWidth="1"/>
    <col min="2305" max="2306" width="7.7109375" style="40" customWidth="1"/>
    <col min="2307" max="2307" width="8.42578125" style="40" customWidth="1"/>
    <col min="2308" max="2309" width="7.7109375" style="40" customWidth="1"/>
    <col min="2310" max="2310" width="8.42578125" style="40" customWidth="1"/>
    <col min="2311" max="2311" width="7.7109375" style="40" customWidth="1"/>
    <col min="2312" max="2312" width="40.7109375" style="40" customWidth="1"/>
    <col min="2313" max="2557" width="9.140625" style="40"/>
    <col min="2558" max="2558" width="42.7109375" style="40" customWidth="1"/>
    <col min="2559" max="2559" width="7.7109375" style="40" customWidth="1"/>
    <col min="2560" max="2560" width="8.42578125" style="40" customWidth="1"/>
    <col min="2561" max="2562" width="7.7109375" style="40" customWidth="1"/>
    <col min="2563" max="2563" width="8.42578125" style="40" customWidth="1"/>
    <col min="2564" max="2565" width="7.7109375" style="40" customWidth="1"/>
    <col min="2566" max="2566" width="8.42578125" style="40" customWidth="1"/>
    <col min="2567" max="2567" width="7.7109375" style="40" customWidth="1"/>
    <col min="2568" max="2568" width="40.7109375" style="40" customWidth="1"/>
    <col min="2569" max="2813" width="9.140625" style="40"/>
    <col min="2814" max="2814" width="42.7109375" style="40" customWidth="1"/>
    <col min="2815" max="2815" width="7.7109375" style="40" customWidth="1"/>
    <col min="2816" max="2816" width="8.42578125" style="40" customWidth="1"/>
    <col min="2817" max="2818" width="7.7109375" style="40" customWidth="1"/>
    <col min="2819" max="2819" width="8.42578125" style="40" customWidth="1"/>
    <col min="2820" max="2821" width="7.7109375" style="40" customWidth="1"/>
    <col min="2822" max="2822" width="8.42578125" style="40" customWidth="1"/>
    <col min="2823" max="2823" width="7.7109375" style="40" customWidth="1"/>
    <col min="2824" max="2824" width="40.7109375" style="40" customWidth="1"/>
    <col min="2825" max="3069" width="9.140625" style="40"/>
    <col min="3070" max="3070" width="42.7109375" style="40" customWidth="1"/>
    <col min="3071" max="3071" width="7.7109375" style="40" customWidth="1"/>
    <col min="3072" max="3072" width="8.42578125" style="40" customWidth="1"/>
    <col min="3073" max="3074" width="7.7109375" style="40" customWidth="1"/>
    <col min="3075" max="3075" width="8.42578125" style="40" customWidth="1"/>
    <col min="3076" max="3077" width="7.7109375" style="40" customWidth="1"/>
    <col min="3078" max="3078" width="8.42578125" style="40" customWidth="1"/>
    <col min="3079" max="3079" width="7.7109375" style="40" customWidth="1"/>
    <col min="3080" max="3080" width="40.7109375" style="40" customWidth="1"/>
    <col min="3081" max="3325" width="9.140625" style="40"/>
    <col min="3326" max="3326" width="42.7109375" style="40" customWidth="1"/>
    <col min="3327" max="3327" width="7.7109375" style="40" customWidth="1"/>
    <col min="3328" max="3328" width="8.42578125" style="40" customWidth="1"/>
    <col min="3329" max="3330" width="7.7109375" style="40" customWidth="1"/>
    <col min="3331" max="3331" width="8.42578125" style="40" customWidth="1"/>
    <col min="3332" max="3333" width="7.7109375" style="40" customWidth="1"/>
    <col min="3334" max="3334" width="8.42578125" style="40" customWidth="1"/>
    <col min="3335" max="3335" width="7.7109375" style="40" customWidth="1"/>
    <col min="3336" max="3336" width="40.7109375" style="40" customWidth="1"/>
    <col min="3337" max="3581" width="9.140625" style="40"/>
    <col min="3582" max="3582" width="42.7109375" style="40" customWidth="1"/>
    <col min="3583" max="3583" width="7.7109375" style="40" customWidth="1"/>
    <col min="3584" max="3584" width="8.42578125" style="40" customWidth="1"/>
    <col min="3585" max="3586" width="7.7109375" style="40" customWidth="1"/>
    <col min="3587" max="3587" width="8.42578125" style="40" customWidth="1"/>
    <col min="3588" max="3589" width="7.7109375" style="40" customWidth="1"/>
    <col min="3590" max="3590" width="8.42578125" style="40" customWidth="1"/>
    <col min="3591" max="3591" width="7.7109375" style="40" customWidth="1"/>
    <col min="3592" max="3592" width="40.7109375" style="40" customWidth="1"/>
    <col min="3593" max="3837" width="9.140625" style="40"/>
    <col min="3838" max="3838" width="42.7109375" style="40" customWidth="1"/>
    <col min="3839" max="3839" width="7.7109375" style="40" customWidth="1"/>
    <col min="3840" max="3840" width="8.42578125" style="40" customWidth="1"/>
    <col min="3841" max="3842" width="7.7109375" style="40" customWidth="1"/>
    <col min="3843" max="3843" width="8.42578125" style="40" customWidth="1"/>
    <col min="3844" max="3845" width="7.7109375" style="40" customWidth="1"/>
    <col min="3846" max="3846" width="8.42578125" style="40" customWidth="1"/>
    <col min="3847" max="3847" width="7.7109375" style="40" customWidth="1"/>
    <col min="3848" max="3848" width="40.7109375" style="40" customWidth="1"/>
    <col min="3849" max="4093" width="9.140625" style="40"/>
    <col min="4094" max="4094" width="42.7109375" style="40" customWidth="1"/>
    <col min="4095" max="4095" width="7.7109375" style="40" customWidth="1"/>
    <col min="4096" max="4096" width="8.42578125" style="40" customWidth="1"/>
    <col min="4097" max="4098" width="7.7109375" style="40" customWidth="1"/>
    <col min="4099" max="4099" width="8.42578125" style="40" customWidth="1"/>
    <col min="4100" max="4101" width="7.7109375" style="40" customWidth="1"/>
    <col min="4102" max="4102" width="8.42578125" style="40" customWidth="1"/>
    <col min="4103" max="4103" width="7.7109375" style="40" customWidth="1"/>
    <col min="4104" max="4104" width="40.7109375" style="40" customWidth="1"/>
    <col min="4105" max="4349" width="9.140625" style="40"/>
    <col min="4350" max="4350" width="42.7109375" style="40" customWidth="1"/>
    <col min="4351" max="4351" width="7.7109375" style="40" customWidth="1"/>
    <col min="4352" max="4352" width="8.42578125" style="40" customWidth="1"/>
    <col min="4353" max="4354" width="7.7109375" style="40" customWidth="1"/>
    <col min="4355" max="4355" width="8.42578125" style="40" customWidth="1"/>
    <col min="4356" max="4357" width="7.7109375" style="40" customWidth="1"/>
    <col min="4358" max="4358" width="8.42578125" style="40" customWidth="1"/>
    <col min="4359" max="4359" width="7.7109375" style="40" customWidth="1"/>
    <col min="4360" max="4360" width="40.7109375" style="40" customWidth="1"/>
    <col min="4361" max="4605" width="9.140625" style="40"/>
    <col min="4606" max="4606" width="42.7109375" style="40" customWidth="1"/>
    <col min="4607" max="4607" width="7.7109375" style="40" customWidth="1"/>
    <col min="4608" max="4608" width="8.42578125" style="40" customWidth="1"/>
    <col min="4609" max="4610" width="7.7109375" style="40" customWidth="1"/>
    <col min="4611" max="4611" width="8.42578125" style="40" customWidth="1"/>
    <col min="4612" max="4613" width="7.7109375" style="40" customWidth="1"/>
    <col min="4614" max="4614" width="8.42578125" style="40" customWidth="1"/>
    <col min="4615" max="4615" width="7.7109375" style="40" customWidth="1"/>
    <col min="4616" max="4616" width="40.7109375" style="40" customWidth="1"/>
    <col min="4617" max="4861" width="9.140625" style="40"/>
    <col min="4862" max="4862" width="42.7109375" style="40" customWidth="1"/>
    <col min="4863" max="4863" width="7.7109375" style="40" customWidth="1"/>
    <col min="4864" max="4864" width="8.42578125" style="40" customWidth="1"/>
    <col min="4865" max="4866" width="7.7109375" style="40" customWidth="1"/>
    <col min="4867" max="4867" width="8.42578125" style="40" customWidth="1"/>
    <col min="4868" max="4869" width="7.7109375" style="40" customWidth="1"/>
    <col min="4870" max="4870" width="8.42578125" style="40" customWidth="1"/>
    <col min="4871" max="4871" width="7.7109375" style="40" customWidth="1"/>
    <col min="4872" max="4872" width="40.7109375" style="40" customWidth="1"/>
    <col min="4873" max="5117" width="9.140625" style="40"/>
    <col min="5118" max="5118" width="42.7109375" style="40" customWidth="1"/>
    <col min="5119" max="5119" width="7.7109375" style="40" customWidth="1"/>
    <col min="5120" max="5120" width="8.42578125" style="40" customWidth="1"/>
    <col min="5121" max="5122" width="7.7109375" style="40" customWidth="1"/>
    <col min="5123" max="5123" width="8.42578125" style="40" customWidth="1"/>
    <col min="5124" max="5125" width="7.7109375" style="40" customWidth="1"/>
    <col min="5126" max="5126" width="8.42578125" style="40" customWidth="1"/>
    <col min="5127" max="5127" width="7.7109375" style="40" customWidth="1"/>
    <col min="5128" max="5128" width="40.7109375" style="40" customWidth="1"/>
    <col min="5129" max="5373" width="9.140625" style="40"/>
    <col min="5374" max="5374" width="42.7109375" style="40" customWidth="1"/>
    <col min="5375" max="5375" width="7.7109375" style="40" customWidth="1"/>
    <col min="5376" max="5376" width="8.42578125" style="40" customWidth="1"/>
    <col min="5377" max="5378" width="7.7109375" style="40" customWidth="1"/>
    <col min="5379" max="5379" width="8.42578125" style="40" customWidth="1"/>
    <col min="5380" max="5381" width="7.7109375" style="40" customWidth="1"/>
    <col min="5382" max="5382" width="8.42578125" style="40" customWidth="1"/>
    <col min="5383" max="5383" width="7.7109375" style="40" customWidth="1"/>
    <col min="5384" max="5384" width="40.7109375" style="40" customWidth="1"/>
    <col min="5385" max="5629" width="9.140625" style="40"/>
    <col min="5630" max="5630" width="42.7109375" style="40" customWidth="1"/>
    <col min="5631" max="5631" width="7.7109375" style="40" customWidth="1"/>
    <col min="5632" max="5632" width="8.42578125" style="40" customWidth="1"/>
    <col min="5633" max="5634" width="7.7109375" style="40" customWidth="1"/>
    <col min="5635" max="5635" width="8.42578125" style="40" customWidth="1"/>
    <col min="5636" max="5637" width="7.7109375" style="40" customWidth="1"/>
    <col min="5638" max="5638" width="8.42578125" style="40" customWidth="1"/>
    <col min="5639" max="5639" width="7.7109375" style="40" customWidth="1"/>
    <col min="5640" max="5640" width="40.7109375" style="40" customWidth="1"/>
    <col min="5641" max="5885" width="9.140625" style="40"/>
    <col min="5886" max="5886" width="42.7109375" style="40" customWidth="1"/>
    <col min="5887" max="5887" width="7.7109375" style="40" customWidth="1"/>
    <col min="5888" max="5888" width="8.42578125" style="40" customWidth="1"/>
    <col min="5889" max="5890" width="7.7109375" style="40" customWidth="1"/>
    <col min="5891" max="5891" width="8.42578125" style="40" customWidth="1"/>
    <col min="5892" max="5893" width="7.7109375" style="40" customWidth="1"/>
    <col min="5894" max="5894" width="8.42578125" style="40" customWidth="1"/>
    <col min="5895" max="5895" width="7.7109375" style="40" customWidth="1"/>
    <col min="5896" max="5896" width="40.7109375" style="40" customWidth="1"/>
    <col min="5897" max="6141" width="9.140625" style="40"/>
    <col min="6142" max="6142" width="42.7109375" style="40" customWidth="1"/>
    <col min="6143" max="6143" width="7.7109375" style="40" customWidth="1"/>
    <col min="6144" max="6144" width="8.42578125" style="40" customWidth="1"/>
    <col min="6145" max="6146" width="7.7109375" style="40" customWidth="1"/>
    <col min="6147" max="6147" width="8.42578125" style="40" customWidth="1"/>
    <col min="6148" max="6149" width="7.7109375" style="40" customWidth="1"/>
    <col min="6150" max="6150" width="8.42578125" style="40" customWidth="1"/>
    <col min="6151" max="6151" width="7.7109375" style="40" customWidth="1"/>
    <col min="6152" max="6152" width="40.7109375" style="40" customWidth="1"/>
    <col min="6153" max="6397" width="9.140625" style="40"/>
    <col min="6398" max="6398" width="42.7109375" style="40" customWidth="1"/>
    <col min="6399" max="6399" width="7.7109375" style="40" customWidth="1"/>
    <col min="6400" max="6400" width="8.42578125" style="40" customWidth="1"/>
    <col min="6401" max="6402" width="7.7109375" style="40" customWidth="1"/>
    <col min="6403" max="6403" width="8.42578125" style="40" customWidth="1"/>
    <col min="6404" max="6405" width="7.7109375" style="40" customWidth="1"/>
    <col min="6406" max="6406" width="8.42578125" style="40" customWidth="1"/>
    <col min="6407" max="6407" width="7.7109375" style="40" customWidth="1"/>
    <col min="6408" max="6408" width="40.7109375" style="40" customWidth="1"/>
    <col min="6409" max="6653" width="9.140625" style="40"/>
    <col min="6654" max="6654" width="42.7109375" style="40" customWidth="1"/>
    <col min="6655" max="6655" width="7.7109375" style="40" customWidth="1"/>
    <col min="6656" max="6656" width="8.42578125" style="40" customWidth="1"/>
    <col min="6657" max="6658" width="7.7109375" style="40" customWidth="1"/>
    <col min="6659" max="6659" width="8.42578125" style="40" customWidth="1"/>
    <col min="6660" max="6661" width="7.7109375" style="40" customWidth="1"/>
    <col min="6662" max="6662" width="8.42578125" style="40" customWidth="1"/>
    <col min="6663" max="6663" width="7.7109375" style="40" customWidth="1"/>
    <col min="6664" max="6664" width="40.7109375" style="40" customWidth="1"/>
    <col min="6665" max="6909" width="9.140625" style="40"/>
    <col min="6910" max="6910" width="42.7109375" style="40" customWidth="1"/>
    <col min="6911" max="6911" width="7.7109375" style="40" customWidth="1"/>
    <col min="6912" max="6912" width="8.42578125" style="40" customWidth="1"/>
    <col min="6913" max="6914" width="7.7109375" style="40" customWidth="1"/>
    <col min="6915" max="6915" width="8.42578125" style="40" customWidth="1"/>
    <col min="6916" max="6917" width="7.7109375" style="40" customWidth="1"/>
    <col min="6918" max="6918" width="8.42578125" style="40" customWidth="1"/>
    <col min="6919" max="6919" width="7.7109375" style="40" customWidth="1"/>
    <col min="6920" max="6920" width="40.7109375" style="40" customWidth="1"/>
    <col min="6921" max="7165" width="9.140625" style="40"/>
    <col min="7166" max="7166" width="42.7109375" style="40" customWidth="1"/>
    <col min="7167" max="7167" width="7.7109375" style="40" customWidth="1"/>
    <col min="7168" max="7168" width="8.42578125" style="40" customWidth="1"/>
    <col min="7169" max="7170" width="7.7109375" style="40" customWidth="1"/>
    <col min="7171" max="7171" width="8.42578125" style="40" customWidth="1"/>
    <col min="7172" max="7173" width="7.7109375" style="40" customWidth="1"/>
    <col min="7174" max="7174" width="8.42578125" style="40" customWidth="1"/>
    <col min="7175" max="7175" width="7.7109375" style="40" customWidth="1"/>
    <col min="7176" max="7176" width="40.7109375" style="40" customWidth="1"/>
    <col min="7177" max="7421" width="9.140625" style="40"/>
    <col min="7422" max="7422" width="42.7109375" style="40" customWidth="1"/>
    <col min="7423" max="7423" width="7.7109375" style="40" customWidth="1"/>
    <col min="7424" max="7424" width="8.42578125" style="40" customWidth="1"/>
    <col min="7425" max="7426" width="7.7109375" style="40" customWidth="1"/>
    <col min="7427" max="7427" width="8.42578125" style="40" customWidth="1"/>
    <col min="7428" max="7429" width="7.7109375" style="40" customWidth="1"/>
    <col min="7430" max="7430" width="8.42578125" style="40" customWidth="1"/>
    <col min="7431" max="7431" width="7.7109375" style="40" customWidth="1"/>
    <col min="7432" max="7432" width="40.7109375" style="40" customWidth="1"/>
    <col min="7433" max="7677" width="9.140625" style="40"/>
    <col min="7678" max="7678" width="42.7109375" style="40" customWidth="1"/>
    <col min="7679" max="7679" width="7.7109375" style="40" customWidth="1"/>
    <col min="7680" max="7680" width="8.42578125" style="40" customWidth="1"/>
    <col min="7681" max="7682" width="7.7109375" style="40" customWidth="1"/>
    <col min="7683" max="7683" width="8.42578125" style="40" customWidth="1"/>
    <col min="7684" max="7685" width="7.7109375" style="40" customWidth="1"/>
    <col min="7686" max="7686" width="8.42578125" style="40" customWidth="1"/>
    <col min="7687" max="7687" width="7.7109375" style="40" customWidth="1"/>
    <col min="7688" max="7688" width="40.7109375" style="40" customWidth="1"/>
    <col min="7689" max="7933" width="9.140625" style="40"/>
    <col min="7934" max="7934" width="42.7109375" style="40" customWidth="1"/>
    <col min="7935" max="7935" width="7.7109375" style="40" customWidth="1"/>
    <col min="7936" max="7936" width="8.42578125" style="40" customWidth="1"/>
    <col min="7937" max="7938" width="7.7109375" style="40" customWidth="1"/>
    <col min="7939" max="7939" width="8.42578125" style="40" customWidth="1"/>
    <col min="7940" max="7941" width="7.7109375" style="40" customWidth="1"/>
    <col min="7942" max="7942" width="8.42578125" style="40" customWidth="1"/>
    <col min="7943" max="7943" width="7.7109375" style="40" customWidth="1"/>
    <col min="7944" max="7944" width="40.7109375" style="40" customWidth="1"/>
    <col min="7945" max="8189" width="9.140625" style="40"/>
    <col min="8190" max="8190" width="42.7109375" style="40" customWidth="1"/>
    <col min="8191" max="8191" width="7.7109375" style="40" customWidth="1"/>
    <col min="8192" max="8192" width="8.42578125" style="40" customWidth="1"/>
    <col min="8193" max="8194" width="7.7109375" style="40" customWidth="1"/>
    <col min="8195" max="8195" width="8.42578125" style="40" customWidth="1"/>
    <col min="8196" max="8197" width="7.7109375" style="40" customWidth="1"/>
    <col min="8198" max="8198" width="8.42578125" style="40" customWidth="1"/>
    <col min="8199" max="8199" width="7.7109375" style="40" customWidth="1"/>
    <col min="8200" max="8200" width="40.7109375" style="40" customWidth="1"/>
    <col min="8201" max="8445" width="9.140625" style="40"/>
    <col min="8446" max="8446" width="42.7109375" style="40" customWidth="1"/>
    <col min="8447" max="8447" width="7.7109375" style="40" customWidth="1"/>
    <col min="8448" max="8448" width="8.42578125" style="40" customWidth="1"/>
    <col min="8449" max="8450" width="7.7109375" style="40" customWidth="1"/>
    <col min="8451" max="8451" width="8.42578125" style="40" customWidth="1"/>
    <col min="8452" max="8453" width="7.7109375" style="40" customWidth="1"/>
    <col min="8454" max="8454" width="8.42578125" style="40" customWidth="1"/>
    <col min="8455" max="8455" width="7.7109375" style="40" customWidth="1"/>
    <col min="8456" max="8456" width="40.7109375" style="40" customWidth="1"/>
    <col min="8457" max="8701" width="9.140625" style="40"/>
    <col min="8702" max="8702" width="42.7109375" style="40" customWidth="1"/>
    <col min="8703" max="8703" width="7.7109375" style="40" customWidth="1"/>
    <col min="8704" max="8704" width="8.42578125" style="40" customWidth="1"/>
    <col min="8705" max="8706" width="7.7109375" style="40" customWidth="1"/>
    <col min="8707" max="8707" width="8.42578125" style="40" customWidth="1"/>
    <col min="8708" max="8709" width="7.7109375" style="40" customWidth="1"/>
    <col min="8710" max="8710" width="8.42578125" style="40" customWidth="1"/>
    <col min="8711" max="8711" width="7.7109375" style="40" customWidth="1"/>
    <col min="8712" max="8712" width="40.7109375" style="40" customWidth="1"/>
    <col min="8713" max="8957" width="9.140625" style="40"/>
    <col min="8958" max="8958" width="42.7109375" style="40" customWidth="1"/>
    <col min="8959" max="8959" width="7.7109375" style="40" customWidth="1"/>
    <col min="8960" max="8960" width="8.42578125" style="40" customWidth="1"/>
    <col min="8961" max="8962" width="7.7109375" style="40" customWidth="1"/>
    <col min="8963" max="8963" width="8.42578125" style="40" customWidth="1"/>
    <col min="8964" max="8965" width="7.7109375" style="40" customWidth="1"/>
    <col min="8966" max="8966" width="8.42578125" style="40" customWidth="1"/>
    <col min="8967" max="8967" width="7.7109375" style="40" customWidth="1"/>
    <col min="8968" max="8968" width="40.7109375" style="40" customWidth="1"/>
    <col min="8969" max="9213" width="9.140625" style="40"/>
    <col min="9214" max="9214" width="42.7109375" style="40" customWidth="1"/>
    <col min="9215" max="9215" width="7.7109375" style="40" customWidth="1"/>
    <col min="9216" max="9216" width="8.42578125" style="40" customWidth="1"/>
    <col min="9217" max="9218" width="7.7109375" style="40" customWidth="1"/>
    <col min="9219" max="9219" width="8.42578125" style="40" customWidth="1"/>
    <col min="9220" max="9221" width="7.7109375" style="40" customWidth="1"/>
    <col min="9222" max="9222" width="8.42578125" style="40" customWidth="1"/>
    <col min="9223" max="9223" width="7.7109375" style="40" customWidth="1"/>
    <col min="9224" max="9224" width="40.7109375" style="40" customWidth="1"/>
    <col min="9225" max="9469" width="9.140625" style="40"/>
    <col min="9470" max="9470" width="42.7109375" style="40" customWidth="1"/>
    <col min="9471" max="9471" width="7.7109375" style="40" customWidth="1"/>
    <col min="9472" max="9472" width="8.42578125" style="40" customWidth="1"/>
    <col min="9473" max="9474" width="7.7109375" style="40" customWidth="1"/>
    <col min="9475" max="9475" width="8.42578125" style="40" customWidth="1"/>
    <col min="9476" max="9477" width="7.7109375" style="40" customWidth="1"/>
    <col min="9478" max="9478" width="8.42578125" style="40" customWidth="1"/>
    <col min="9479" max="9479" width="7.7109375" style="40" customWidth="1"/>
    <col min="9480" max="9480" width="40.7109375" style="40" customWidth="1"/>
    <col min="9481" max="9725" width="9.140625" style="40"/>
    <col min="9726" max="9726" width="42.7109375" style="40" customWidth="1"/>
    <col min="9727" max="9727" width="7.7109375" style="40" customWidth="1"/>
    <col min="9728" max="9728" width="8.42578125" style="40" customWidth="1"/>
    <col min="9729" max="9730" width="7.7109375" style="40" customWidth="1"/>
    <col min="9731" max="9731" width="8.42578125" style="40" customWidth="1"/>
    <col min="9732" max="9733" width="7.7109375" style="40" customWidth="1"/>
    <col min="9734" max="9734" width="8.42578125" style="40" customWidth="1"/>
    <col min="9735" max="9735" width="7.7109375" style="40" customWidth="1"/>
    <col min="9736" max="9736" width="40.7109375" style="40" customWidth="1"/>
    <col min="9737" max="9981" width="9.140625" style="40"/>
    <col min="9982" max="9982" width="42.7109375" style="40" customWidth="1"/>
    <col min="9983" max="9983" width="7.7109375" style="40" customWidth="1"/>
    <col min="9984" max="9984" width="8.42578125" style="40" customWidth="1"/>
    <col min="9985" max="9986" width="7.7109375" style="40" customWidth="1"/>
    <col min="9987" max="9987" width="8.42578125" style="40" customWidth="1"/>
    <col min="9988" max="9989" width="7.7109375" style="40" customWidth="1"/>
    <col min="9990" max="9990" width="8.42578125" style="40" customWidth="1"/>
    <col min="9991" max="9991" width="7.7109375" style="40" customWidth="1"/>
    <col min="9992" max="9992" width="40.7109375" style="40" customWidth="1"/>
    <col min="9993" max="10237" width="9.140625" style="40"/>
    <col min="10238" max="10238" width="42.7109375" style="40" customWidth="1"/>
    <col min="10239" max="10239" width="7.7109375" style="40" customWidth="1"/>
    <col min="10240" max="10240" width="8.42578125" style="40" customWidth="1"/>
    <col min="10241" max="10242" width="7.7109375" style="40" customWidth="1"/>
    <col min="10243" max="10243" width="8.42578125" style="40" customWidth="1"/>
    <col min="10244" max="10245" width="7.7109375" style="40" customWidth="1"/>
    <col min="10246" max="10246" width="8.42578125" style="40" customWidth="1"/>
    <col min="10247" max="10247" width="7.7109375" style="40" customWidth="1"/>
    <col min="10248" max="10248" width="40.7109375" style="40" customWidth="1"/>
    <col min="10249" max="10493" width="9.140625" style="40"/>
    <col min="10494" max="10494" width="42.7109375" style="40" customWidth="1"/>
    <col min="10495" max="10495" width="7.7109375" style="40" customWidth="1"/>
    <col min="10496" max="10496" width="8.42578125" style="40" customWidth="1"/>
    <col min="10497" max="10498" width="7.7109375" style="40" customWidth="1"/>
    <col min="10499" max="10499" width="8.42578125" style="40" customWidth="1"/>
    <col min="10500" max="10501" width="7.7109375" style="40" customWidth="1"/>
    <col min="10502" max="10502" width="8.42578125" style="40" customWidth="1"/>
    <col min="10503" max="10503" width="7.7109375" style="40" customWidth="1"/>
    <col min="10504" max="10504" width="40.7109375" style="40" customWidth="1"/>
    <col min="10505" max="10749" width="9.140625" style="40"/>
    <col min="10750" max="10750" width="42.7109375" style="40" customWidth="1"/>
    <col min="10751" max="10751" width="7.7109375" style="40" customWidth="1"/>
    <col min="10752" max="10752" width="8.42578125" style="40" customWidth="1"/>
    <col min="10753" max="10754" width="7.7109375" style="40" customWidth="1"/>
    <col min="10755" max="10755" width="8.42578125" style="40" customWidth="1"/>
    <col min="10756" max="10757" width="7.7109375" style="40" customWidth="1"/>
    <col min="10758" max="10758" width="8.42578125" style="40" customWidth="1"/>
    <col min="10759" max="10759" width="7.7109375" style="40" customWidth="1"/>
    <col min="10760" max="10760" width="40.7109375" style="40" customWidth="1"/>
    <col min="10761" max="11005" width="9.140625" style="40"/>
    <col min="11006" max="11006" width="42.7109375" style="40" customWidth="1"/>
    <col min="11007" max="11007" width="7.7109375" style="40" customWidth="1"/>
    <col min="11008" max="11008" width="8.42578125" style="40" customWidth="1"/>
    <col min="11009" max="11010" width="7.7109375" style="40" customWidth="1"/>
    <col min="11011" max="11011" width="8.42578125" style="40" customWidth="1"/>
    <col min="11012" max="11013" width="7.7109375" style="40" customWidth="1"/>
    <col min="11014" max="11014" width="8.42578125" style="40" customWidth="1"/>
    <col min="11015" max="11015" width="7.7109375" style="40" customWidth="1"/>
    <col min="11016" max="11016" width="40.7109375" style="40" customWidth="1"/>
    <col min="11017" max="11261" width="9.140625" style="40"/>
    <col min="11262" max="11262" width="42.7109375" style="40" customWidth="1"/>
    <col min="11263" max="11263" width="7.7109375" style="40" customWidth="1"/>
    <col min="11264" max="11264" width="8.42578125" style="40" customWidth="1"/>
    <col min="11265" max="11266" width="7.7109375" style="40" customWidth="1"/>
    <col min="11267" max="11267" width="8.42578125" style="40" customWidth="1"/>
    <col min="11268" max="11269" width="7.7109375" style="40" customWidth="1"/>
    <col min="11270" max="11270" width="8.42578125" style="40" customWidth="1"/>
    <col min="11271" max="11271" width="7.7109375" style="40" customWidth="1"/>
    <col min="11272" max="11272" width="40.7109375" style="40" customWidth="1"/>
    <col min="11273" max="11517" width="9.140625" style="40"/>
    <col min="11518" max="11518" width="42.7109375" style="40" customWidth="1"/>
    <col min="11519" max="11519" width="7.7109375" style="40" customWidth="1"/>
    <col min="11520" max="11520" width="8.42578125" style="40" customWidth="1"/>
    <col min="11521" max="11522" width="7.7109375" style="40" customWidth="1"/>
    <col min="11523" max="11523" width="8.42578125" style="40" customWidth="1"/>
    <col min="11524" max="11525" width="7.7109375" style="40" customWidth="1"/>
    <col min="11526" max="11526" width="8.42578125" style="40" customWidth="1"/>
    <col min="11527" max="11527" width="7.7109375" style="40" customWidth="1"/>
    <col min="11528" max="11528" width="40.7109375" style="40" customWidth="1"/>
    <col min="11529" max="11773" width="9.140625" style="40"/>
    <col min="11774" max="11774" width="42.7109375" style="40" customWidth="1"/>
    <col min="11775" max="11775" width="7.7109375" style="40" customWidth="1"/>
    <col min="11776" max="11776" width="8.42578125" style="40" customWidth="1"/>
    <col min="11777" max="11778" width="7.7109375" style="40" customWidth="1"/>
    <col min="11779" max="11779" width="8.42578125" style="40" customWidth="1"/>
    <col min="11780" max="11781" width="7.7109375" style="40" customWidth="1"/>
    <col min="11782" max="11782" width="8.42578125" style="40" customWidth="1"/>
    <col min="11783" max="11783" width="7.7109375" style="40" customWidth="1"/>
    <col min="11784" max="11784" width="40.7109375" style="40" customWidth="1"/>
    <col min="11785" max="12029" width="9.140625" style="40"/>
    <col min="12030" max="12030" width="42.7109375" style="40" customWidth="1"/>
    <col min="12031" max="12031" width="7.7109375" style="40" customWidth="1"/>
    <col min="12032" max="12032" width="8.42578125" style="40" customWidth="1"/>
    <col min="12033" max="12034" width="7.7109375" style="40" customWidth="1"/>
    <col min="12035" max="12035" width="8.42578125" style="40" customWidth="1"/>
    <col min="12036" max="12037" width="7.7109375" style="40" customWidth="1"/>
    <col min="12038" max="12038" width="8.42578125" style="40" customWidth="1"/>
    <col min="12039" max="12039" width="7.7109375" style="40" customWidth="1"/>
    <col min="12040" max="12040" width="40.7109375" style="40" customWidth="1"/>
    <col min="12041" max="12285" width="9.140625" style="40"/>
    <col min="12286" max="12286" width="42.7109375" style="40" customWidth="1"/>
    <col min="12287" max="12287" width="7.7109375" style="40" customWidth="1"/>
    <col min="12288" max="12288" width="8.42578125" style="40" customWidth="1"/>
    <col min="12289" max="12290" width="7.7109375" style="40" customWidth="1"/>
    <col min="12291" max="12291" width="8.42578125" style="40" customWidth="1"/>
    <col min="12292" max="12293" width="7.7109375" style="40" customWidth="1"/>
    <col min="12294" max="12294" width="8.42578125" style="40" customWidth="1"/>
    <col min="12295" max="12295" width="7.7109375" style="40" customWidth="1"/>
    <col min="12296" max="12296" width="40.7109375" style="40" customWidth="1"/>
    <col min="12297" max="12541" width="9.140625" style="40"/>
    <col min="12542" max="12542" width="42.7109375" style="40" customWidth="1"/>
    <col min="12543" max="12543" width="7.7109375" style="40" customWidth="1"/>
    <col min="12544" max="12544" width="8.42578125" style="40" customWidth="1"/>
    <col min="12545" max="12546" width="7.7109375" style="40" customWidth="1"/>
    <col min="12547" max="12547" width="8.42578125" style="40" customWidth="1"/>
    <col min="12548" max="12549" width="7.7109375" style="40" customWidth="1"/>
    <col min="12550" max="12550" width="8.42578125" style="40" customWidth="1"/>
    <col min="12551" max="12551" width="7.7109375" style="40" customWidth="1"/>
    <col min="12552" max="12552" width="40.7109375" style="40" customWidth="1"/>
    <col min="12553" max="12797" width="9.140625" style="40"/>
    <col min="12798" max="12798" width="42.7109375" style="40" customWidth="1"/>
    <col min="12799" max="12799" width="7.7109375" style="40" customWidth="1"/>
    <col min="12800" max="12800" width="8.42578125" style="40" customWidth="1"/>
    <col min="12801" max="12802" width="7.7109375" style="40" customWidth="1"/>
    <col min="12803" max="12803" width="8.42578125" style="40" customWidth="1"/>
    <col min="12804" max="12805" width="7.7109375" style="40" customWidth="1"/>
    <col min="12806" max="12806" width="8.42578125" style="40" customWidth="1"/>
    <col min="12807" max="12807" width="7.7109375" style="40" customWidth="1"/>
    <col min="12808" max="12808" width="40.7109375" style="40" customWidth="1"/>
    <col min="12809" max="13053" width="9.140625" style="40"/>
    <col min="13054" max="13054" width="42.7109375" style="40" customWidth="1"/>
    <col min="13055" max="13055" width="7.7109375" style="40" customWidth="1"/>
    <col min="13056" max="13056" width="8.42578125" style="40" customWidth="1"/>
    <col min="13057" max="13058" width="7.7109375" style="40" customWidth="1"/>
    <col min="13059" max="13059" width="8.42578125" style="40" customWidth="1"/>
    <col min="13060" max="13061" width="7.7109375" style="40" customWidth="1"/>
    <col min="13062" max="13062" width="8.42578125" style="40" customWidth="1"/>
    <col min="13063" max="13063" width="7.7109375" style="40" customWidth="1"/>
    <col min="13064" max="13064" width="40.7109375" style="40" customWidth="1"/>
    <col min="13065" max="13309" width="9.140625" style="40"/>
    <col min="13310" max="13310" width="42.7109375" style="40" customWidth="1"/>
    <col min="13311" max="13311" width="7.7109375" style="40" customWidth="1"/>
    <col min="13312" max="13312" width="8.42578125" style="40" customWidth="1"/>
    <col min="13313" max="13314" width="7.7109375" style="40" customWidth="1"/>
    <col min="13315" max="13315" width="8.42578125" style="40" customWidth="1"/>
    <col min="13316" max="13317" width="7.7109375" style="40" customWidth="1"/>
    <col min="13318" max="13318" width="8.42578125" style="40" customWidth="1"/>
    <col min="13319" max="13319" width="7.7109375" style="40" customWidth="1"/>
    <col min="13320" max="13320" width="40.7109375" style="40" customWidth="1"/>
    <col min="13321" max="13565" width="9.140625" style="40"/>
    <col min="13566" max="13566" width="42.7109375" style="40" customWidth="1"/>
    <col min="13567" max="13567" width="7.7109375" style="40" customWidth="1"/>
    <col min="13568" max="13568" width="8.42578125" style="40" customWidth="1"/>
    <col min="13569" max="13570" width="7.7109375" style="40" customWidth="1"/>
    <col min="13571" max="13571" width="8.42578125" style="40" customWidth="1"/>
    <col min="13572" max="13573" width="7.7109375" style="40" customWidth="1"/>
    <col min="13574" max="13574" width="8.42578125" style="40" customWidth="1"/>
    <col min="13575" max="13575" width="7.7109375" style="40" customWidth="1"/>
    <col min="13576" max="13576" width="40.7109375" style="40" customWidth="1"/>
    <col min="13577" max="13821" width="9.140625" style="40"/>
    <col min="13822" max="13822" width="42.7109375" style="40" customWidth="1"/>
    <col min="13823" max="13823" width="7.7109375" style="40" customWidth="1"/>
    <col min="13824" max="13824" width="8.42578125" style="40" customWidth="1"/>
    <col min="13825" max="13826" width="7.7109375" style="40" customWidth="1"/>
    <col min="13827" max="13827" width="8.42578125" style="40" customWidth="1"/>
    <col min="13828" max="13829" width="7.7109375" style="40" customWidth="1"/>
    <col min="13830" max="13830" width="8.42578125" style="40" customWidth="1"/>
    <col min="13831" max="13831" width="7.7109375" style="40" customWidth="1"/>
    <col min="13832" max="13832" width="40.7109375" style="40" customWidth="1"/>
    <col min="13833" max="14077" width="9.140625" style="40"/>
    <col min="14078" max="14078" width="42.7109375" style="40" customWidth="1"/>
    <col min="14079" max="14079" width="7.7109375" style="40" customWidth="1"/>
    <col min="14080" max="14080" width="8.42578125" style="40" customWidth="1"/>
    <col min="14081" max="14082" width="7.7109375" style="40" customWidth="1"/>
    <col min="14083" max="14083" width="8.42578125" style="40" customWidth="1"/>
    <col min="14084" max="14085" width="7.7109375" style="40" customWidth="1"/>
    <col min="14086" max="14086" width="8.42578125" style="40" customWidth="1"/>
    <col min="14087" max="14087" width="7.7109375" style="40" customWidth="1"/>
    <col min="14088" max="14088" width="40.7109375" style="40" customWidth="1"/>
    <col min="14089" max="14333" width="9.140625" style="40"/>
    <col min="14334" max="14334" width="42.7109375" style="40" customWidth="1"/>
    <col min="14335" max="14335" width="7.7109375" style="40" customWidth="1"/>
    <col min="14336" max="14336" width="8.42578125" style="40" customWidth="1"/>
    <col min="14337" max="14338" width="7.7109375" style="40" customWidth="1"/>
    <col min="14339" max="14339" width="8.42578125" style="40" customWidth="1"/>
    <col min="14340" max="14341" width="7.7109375" style="40" customWidth="1"/>
    <col min="14342" max="14342" width="8.42578125" style="40" customWidth="1"/>
    <col min="14343" max="14343" width="7.7109375" style="40" customWidth="1"/>
    <col min="14344" max="14344" width="40.7109375" style="40" customWidth="1"/>
    <col min="14345" max="14589" width="9.140625" style="40"/>
    <col min="14590" max="14590" width="42.7109375" style="40" customWidth="1"/>
    <col min="14591" max="14591" width="7.7109375" style="40" customWidth="1"/>
    <col min="14592" max="14592" width="8.42578125" style="40" customWidth="1"/>
    <col min="14593" max="14594" width="7.7109375" style="40" customWidth="1"/>
    <col min="14595" max="14595" width="8.42578125" style="40" customWidth="1"/>
    <col min="14596" max="14597" width="7.7109375" style="40" customWidth="1"/>
    <col min="14598" max="14598" width="8.42578125" style="40" customWidth="1"/>
    <col min="14599" max="14599" width="7.7109375" style="40" customWidth="1"/>
    <col min="14600" max="14600" width="40.7109375" style="40" customWidth="1"/>
    <col min="14601" max="14845" width="9.140625" style="40"/>
    <col min="14846" max="14846" width="42.7109375" style="40" customWidth="1"/>
    <col min="14847" max="14847" width="7.7109375" style="40" customWidth="1"/>
    <col min="14848" max="14848" width="8.42578125" style="40" customWidth="1"/>
    <col min="14849" max="14850" width="7.7109375" style="40" customWidth="1"/>
    <col min="14851" max="14851" width="8.42578125" style="40" customWidth="1"/>
    <col min="14852" max="14853" width="7.7109375" style="40" customWidth="1"/>
    <col min="14854" max="14854" width="8.42578125" style="40" customWidth="1"/>
    <col min="14855" max="14855" width="7.7109375" style="40" customWidth="1"/>
    <col min="14856" max="14856" width="40.7109375" style="40" customWidth="1"/>
    <col min="14857" max="15101" width="9.140625" style="40"/>
    <col min="15102" max="15102" width="42.7109375" style="40" customWidth="1"/>
    <col min="15103" max="15103" width="7.7109375" style="40" customWidth="1"/>
    <col min="15104" max="15104" width="8.42578125" style="40" customWidth="1"/>
    <col min="15105" max="15106" width="7.7109375" style="40" customWidth="1"/>
    <col min="15107" max="15107" width="8.42578125" style="40" customWidth="1"/>
    <col min="15108" max="15109" width="7.7109375" style="40" customWidth="1"/>
    <col min="15110" max="15110" width="8.42578125" style="40" customWidth="1"/>
    <col min="15111" max="15111" width="7.7109375" style="40" customWidth="1"/>
    <col min="15112" max="15112" width="40.7109375" style="40" customWidth="1"/>
    <col min="15113" max="15357" width="9.140625" style="40"/>
    <col min="15358" max="15358" width="42.7109375" style="40" customWidth="1"/>
    <col min="15359" max="15359" width="7.7109375" style="40" customWidth="1"/>
    <col min="15360" max="15360" width="8.42578125" style="40" customWidth="1"/>
    <col min="15361" max="15362" width="7.7109375" style="40" customWidth="1"/>
    <col min="15363" max="15363" width="8.42578125" style="40" customWidth="1"/>
    <col min="15364" max="15365" width="7.7109375" style="40" customWidth="1"/>
    <col min="15366" max="15366" width="8.42578125" style="40" customWidth="1"/>
    <col min="15367" max="15367" width="7.7109375" style="40" customWidth="1"/>
    <col min="15368" max="15368" width="40.7109375" style="40" customWidth="1"/>
    <col min="15369" max="15613" width="9.140625" style="40"/>
    <col min="15614" max="15614" width="42.7109375" style="40" customWidth="1"/>
    <col min="15615" max="15615" width="7.7109375" style="40" customWidth="1"/>
    <col min="15616" max="15616" width="8.42578125" style="40" customWidth="1"/>
    <col min="15617" max="15618" width="7.7109375" style="40" customWidth="1"/>
    <col min="15619" max="15619" width="8.42578125" style="40" customWidth="1"/>
    <col min="15620" max="15621" width="7.7109375" style="40" customWidth="1"/>
    <col min="15622" max="15622" width="8.42578125" style="40" customWidth="1"/>
    <col min="15623" max="15623" width="7.7109375" style="40" customWidth="1"/>
    <col min="15624" max="15624" width="40.7109375" style="40" customWidth="1"/>
    <col min="15625" max="15869" width="9.140625" style="40"/>
    <col min="15870" max="15870" width="42.7109375" style="40" customWidth="1"/>
    <col min="15871" max="15871" width="7.7109375" style="40" customWidth="1"/>
    <col min="15872" max="15872" width="8.42578125" style="40" customWidth="1"/>
    <col min="15873" max="15874" width="7.7109375" style="40" customWidth="1"/>
    <col min="15875" max="15875" width="8.42578125" style="40" customWidth="1"/>
    <col min="15876" max="15877" width="7.7109375" style="40" customWidth="1"/>
    <col min="15878" max="15878" width="8.42578125" style="40" customWidth="1"/>
    <col min="15879" max="15879" width="7.7109375" style="40" customWidth="1"/>
    <col min="15880" max="15880" width="40.7109375" style="40" customWidth="1"/>
    <col min="15881" max="16125" width="9.140625" style="40"/>
    <col min="16126" max="16126" width="42.7109375" style="40" customWidth="1"/>
    <col min="16127" max="16127" width="7.7109375" style="40" customWidth="1"/>
    <col min="16128" max="16128" width="8.42578125" style="40" customWidth="1"/>
    <col min="16129" max="16130" width="7.7109375" style="40" customWidth="1"/>
    <col min="16131" max="16131" width="8.42578125" style="40" customWidth="1"/>
    <col min="16132" max="16133" width="7.7109375" style="40" customWidth="1"/>
    <col min="16134" max="16134" width="8.42578125" style="40" customWidth="1"/>
    <col min="16135" max="16135" width="7.7109375" style="40" customWidth="1"/>
    <col min="16136" max="16136" width="40.7109375" style="40" customWidth="1"/>
    <col min="16137" max="16384" width="9.140625" style="40"/>
  </cols>
  <sheetData>
    <row r="1" spans="1:253" ht="20.25">
      <c r="A1" s="1511" t="s">
        <v>707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1448"/>
      <c r="AJ1" s="1448"/>
      <c r="AK1" s="1448"/>
      <c r="AL1" s="1448"/>
      <c r="AM1" s="1448"/>
      <c r="AN1" s="1448"/>
      <c r="AO1" s="1448"/>
      <c r="AP1" s="1448"/>
      <c r="AQ1" s="1448"/>
      <c r="AR1" s="1448"/>
      <c r="AS1" s="1448"/>
      <c r="AT1" s="1448"/>
      <c r="AU1" s="1448"/>
      <c r="AV1" s="1448"/>
      <c r="AW1" s="1448"/>
      <c r="AX1" s="1448"/>
      <c r="AY1" s="1448"/>
      <c r="AZ1" s="1448"/>
      <c r="BA1" s="1448"/>
      <c r="BB1" s="1448"/>
      <c r="BC1" s="1448"/>
      <c r="BD1" s="1448"/>
      <c r="BE1" s="1448"/>
      <c r="BF1" s="1448"/>
      <c r="BG1" s="1448"/>
      <c r="BH1" s="1448"/>
      <c r="BI1" s="1448"/>
      <c r="BJ1" s="1448"/>
      <c r="BK1" s="1448"/>
      <c r="BL1" s="1448"/>
      <c r="BM1" s="1448"/>
      <c r="BN1" s="1448"/>
      <c r="BO1" s="1448"/>
      <c r="BP1" s="1448"/>
      <c r="BQ1" s="1448"/>
      <c r="BR1" s="1448"/>
      <c r="BS1" s="1448"/>
      <c r="BT1" s="1448"/>
      <c r="BU1" s="1448"/>
      <c r="BV1" s="1448"/>
      <c r="BW1" s="1448"/>
      <c r="BX1" s="1448"/>
      <c r="BY1" s="1448"/>
      <c r="BZ1" s="1448"/>
      <c r="CA1" s="1448"/>
      <c r="CB1" s="1448"/>
      <c r="CC1" s="1448"/>
      <c r="CD1" s="1448"/>
      <c r="CE1" s="1448"/>
      <c r="CF1" s="1448"/>
      <c r="CG1" s="1448"/>
      <c r="CH1" s="1448"/>
      <c r="CI1" s="1448"/>
      <c r="CJ1" s="1448"/>
      <c r="CK1" s="1448"/>
      <c r="CL1" s="1448"/>
      <c r="CM1" s="1448"/>
      <c r="CN1" s="1448"/>
      <c r="CO1" s="1448"/>
      <c r="CP1" s="1448"/>
      <c r="CQ1" s="1448"/>
      <c r="CR1" s="1448"/>
      <c r="CS1" s="1448"/>
      <c r="CT1" s="1448"/>
      <c r="CU1" s="1448"/>
      <c r="CV1" s="1448"/>
      <c r="CW1" s="1448"/>
      <c r="CX1" s="1448"/>
      <c r="CY1" s="1448"/>
      <c r="CZ1" s="1448"/>
      <c r="DA1" s="1448"/>
      <c r="DB1" s="1448"/>
      <c r="DC1" s="1448"/>
      <c r="DD1" s="1448"/>
      <c r="DE1" s="1448"/>
      <c r="DF1" s="1448"/>
      <c r="DG1" s="1448"/>
      <c r="DH1" s="1448"/>
      <c r="DI1" s="1448"/>
      <c r="DJ1" s="1448"/>
      <c r="DK1" s="1448"/>
      <c r="DL1" s="1448"/>
      <c r="DM1" s="1448"/>
      <c r="DN1" s="1448"/>
      <c r="DO1" s="1448"/>
      <c r="DP1" s="1448"/>
      <c r="DQ1" s="1448"/>
      <c r="DR1" s="1448"/>
      <c r="DS1" s="1448"/>
      <c r="DT1" s="1448"/>
      <c r="DU1" s="1448"/>
      <c r="DV1" s="1448"/>
      <c r="DW1" s="1448"/>
      <c r="DX1" s="1448"/>
      <c r="DY1" s="1448"/>
      <c r="DZ1" s="1448"/>
      <c r="EA1" s="1448"/>
      <c r="EB1" s="1448"/>
      <c r="EC1" s="1448"/>
      <c r="ED1" s="1448"/>
      <c r="EE1" s="1448"/>
      <c r="EF1" s="1448"/>
      <c r="EG1" s="1448"/>
      <c r="EH1" s="1448"/>
      <c r="EI1" s="1448"/>
      <c r="EJ1" s="1448"/>
      <c r="EK1" s="1448"/>
      <c r="EL1" s="1448"/>
      <c r="EM1" s="1448"/>
      <c r="EN1" s="1448"/>
      <c r="EO1" s="1448"/>
      <c r="EP1" s="1448"/>
      <c r="EQ1" s="1448"/>
      <c r="ER1" s="1448"/>
      <c r="ES1" s="1448"/>
      <c r="ET1" s="1448"/>
      <c r="EU1" s="1448"/>
      <c r="EV1" s="1448"/>
      <c r="EW1" s="1448"/>
      <c r="EX1" s="1448"/>
      <c r="EY1" s="1448"/>
      <c r="EZ1" s="1448"/>
      <c r="FA1" s="1448"/>
      <c r="FB1" s="1448"/>
      <c r="FC1" s="1448"/>
      <c r="FD1" s="1448"/>
      <c r="FE1" s="1448"/>
      <c r="FF1" s="1448"/>
      <c r="FG1" s="1448"/>
      <c r="FH1" s="1448"/>
      <c r="FI1" s="1448"/>
      <c r="FJ1" s="1448"/>
      <c r="FK1" s="1448"/>
      <c r="FL1" s="1448"/>
      <c r="FM1" s="1448"/>
      <c r="FN1" s="1448"/>
      <c r="FO1" s="1448"/>
      <c r="FP1" s="1448"/>
      <c r="FQ1" s="1448"/>
      <c r="FR1" s="1448"/>
      <c r="FS1" s="1448"/>
      <c r="FT1" s="1448"/>
      <c r="FU1" s="1448"/>
      <c r="FV1" s="1448"/>
      <c r="FW1" s="1448"/>
      <c r="FX1" s="1448"/>
      <c r="FY1" s="1448"/>
      <c r="FZ1" s="1448"/>
      <c r="GA1" s="1448"/>
      <c r="GB1" s="1448"/>
      <c r="GC1" s="1448"/>
      <c r="GD1" s="1448"/>
      <c r="GE1" s="1448"/>
      <c r="GF1" s="1448"/>
      <c r="GG1" s="1448"/>
      <c r="GH1" s="1448"/>
      <c r="GI1" s="1448"/>
      <c r="GJ1" s="1448"/>
      <c r="GK1" s="1448"/>
      <c r="GL1" s="1448"/>
      <c r="GM1" s="1448"/>
      <c r="GN1" s="1448"/>
      <c r="GO1" s="1448"/>
      <c r="GP1" s="1448"/>
      <c r="GQ1" s="1448"/>
      <c r="GR1" s="1448"/>
      <c r="GS1" s="1448"/>
      <c r="GT1" s="1448"/>
      <c r="GU1" s="1448"/>
      <c r="GV1" s="1448"/>
      <c r="GW1" s="1448"/>
      <c r="GX1" s="1448"/>
      <c r="GY1" s="1448"/>
      <c r="GZ1" s="1448"/>
      <c r="HA1" s="1448"/>
      <c r="HB1" s="1448"/>
      <c r="HC1" s="1448"/>
      <c r="HD1" s="1448"/>
      <c r="HE1" s="1448"/>
      <c r="HF1" s="1448"/>
      <c r="HG1" s="1448"/>
      <c r="HH1" s="1448"/>
      <c r="HI1" s="1448"/>
      <c r="HJ1" s="1448"/>
      <c r="HK1" s="1448"/>
      <c r="HL1" s="1448"/>
      <c r="HM1" s="1448"/>
      <c r="HN1" s="1448"/>
      <c r="HO1" s="1448"/>
      <c r="HP1" s="1448"/>
      <c r="HQ1" s="1448"/>
      <c r="HR1" s="1448"/>
      <c r="HS1" s="1448"/>
      <c r="HT1" s="1448"/>
      <c r="HU1" s="1448"/>
      <c r="HV1" s="1448"/>
      <c r="HW1" s="1448"/>
      <c r="HX1" s="1448"/>
      <c r="HY1" s="1448"/>
      <c r="HZ1" s="1448"/>
      <c r="IA1" s="1448"/>
      <c r="IB1" s="1448"/>
      <c r="IC1" s="1448"/>
      <c r="ID1" s="1448"/>
      <c r="IE1" s="1448"/>
      <c r="IF1" s="1448"/>
      <c r="IG1" s="1448"/>
      <c r="IH1" s="1448"/>
      <c r="II1" s="1448"/>
      <c r="IJ1" s="1448"/>
      <c r="IK1" s="1448"/>
      <c r="IL1" s="1448"/>
      <c r="IM1" s="1448"/>
      <c r="IN1" s="1448"/>
      <c r="IO1" s="1448"/>
      <c r="IP1" s="1448"/>
      <c r="IQ1" s="1448"/>
      <c r="IR1" s="1448"/>
      <c r="IS1" s="1448"/>
    </row>
    <row r="2" spans="1:253" ht="15.75">
      <c r="A2" s="1510" t="s">
        <v>981</v>
      </c>
      <c r="B2" s="1510"/>
      <c r="C2" s="1510"/>
      <c r="D2" s="1510"/>
      <c r="E2" s="1510"/>
      <c r="F2" s="1510"/>
      <c r="G2" s="1510"/>
      <c r="H2" s="1510"/>
      <c r="I2" s="1510"/>
      <c r="J2" s="1510"/>
      <c r="K2" s="1510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1447"/>
      <c r="AU2" s="1447"/>
      <c r="AV2" s="1447"/>
      <c r="AW2" s="1447"/>
      <c r="AX2" s="1447"/>
      <c r="AY2" s="1447"/>
      <c r="AZ2" s="1447"/>
      <c r="BA2" s="1447"/>
      <c r="BB2" s="1447"/>
      <c r="BC2" s="1447"/>
      <c r="BD2" s="1447"/>
      <c r="BE2" s="1447"/>
      <c r="BF2" s="1447"/>
      <c r="BG2" s="1447"/>
      <c r="BH2" s="1447"/>
      <c r="BI2" s="1447"/>
      <c r="BJ2" s="1447"/>
      <c r="BK2" s="1447"/>
      <c r="BL2" s="1447"/>
      <c r="BM2" s="1447"/>
      <c r="BN2" s="1447"/>
      <c r="BO2" s="1447"/>
      <c r="BP2" s="1447"/>
      <c r="BQ2" s="1447"/>
      <c r="BR2" s="1447"/>
      <c r="BS2" s="1447"/>
      <c r="BT2" s="1447"/>
      <c r="BU2" s="1447"/>
      <c r="BV2" s="1447"/>
      <c r="BW2" s="1447"/>
      <c r="BX2" s="1447"/>
      <c r="BY2" s="1447"/>
      <c r="BZ2" s="1447"/>
      <c r="CA2" s="1447"/>
      <c r="CB2" s="1447"/>
      <c r="CC2" s="1447"/>
      <c r="CD2" s="1447"/>
      <c r="CE2" s="1447"/>
      <c r="CF2" s="1447"/>
      <c r="CG2" s="1447"/>
      <c r="CH2" s="1447"/>
      <c r="CI2" s="1447"/>
      <c r="CJ2" s="1447"/>
      <c r="CK2" s="1447"/>
      <c r="CL2" s="1447"/>
      <c r="CM2" s="1447"/>
      <c r="CN2" s="1447"/>
      <c r="CO2" s="1447"/>
      <c r="CP2" s="1447"/>
      <c r="CQ2" s="1447"/>
      <c r="CR2" s="1447"/>
      <c r="CS2" s="1447"/>
      <c r="CT2" s="1447"/>
      <c r="CU2" s="1447"/>
      <c r="CV2" s="1447"/>
      <c r="CW2" s="1447"/>
      <c r="CX2" s="1447"/>
      <c r="CY2" s="1447"/>
      <c r="CZ2" s="1447"/>
      <c r="DA2" s="1447"/>
      <c r="DB2" s="1447"/>
      <c r="DC2" s="1447"/>
      <c r="DD2" s="1447"/>
      <c r="DE2" s="1447"/>
      <c r="DF2" s="1447"/>
      <c r="DG2" s="1447"/>
      <c r="DH2" s="1447"/>
      <c r="DI2" s="1447"/>
      <c r="DJ2" s="1447"/>
      <c r="DK2" s="1447"/>
      <c r="DL2" s="1447"/>
      <c r="DM2" s="1447"/>
      <c r="DN2" s="1447"/>
      <c r="DO2" s="1447"/>
      <c r="DP2" s="1447"/>
      <c r="DQ2" s="1447"/>
      <c r="DR2" s="1447"/>
      <c r="DS2" s="1447"/>
      <c r="DT2" s="1447"/>
      <c r="DU2" s="1447"/>
      <c r="DV2" s="1447"/>
      <c r="DW2" s="1447"/>
      <c r="DX2" s="1447"/>
      <c r="DY2" s="1447"/>
      <c r="DZ2" s="1447"/>
      <c r="EA2" s="1447"/>
      <c r="EB2" s="1447"/>
      <c r="EC2" s="1447"/>
      <c r="ED2" s="1447"/>
      <c r="EE2" s="1447"/>
      <c r="EF2" s="1447"/>
      <c r="EG2" s="1447"/>
      <c r="EH2" s="1447"/>
      <c r="EI2" s="1447"/>
      <c r="EJ2" s="1447"/>
      <c r="EK2" s="1447"/>
      <c r="EL2" s="1447"/>
      <c r="EM2" s="1447"/>
      <c r="EN2" s="1447"/>
      <c r="EO2" s="1447"/>
      <c r="EP2" s="1447"/>
      <c r="EQ2" s="1447"/>
      <c r="ER2" s="1447"/>
      <c r="ES2" s="1447"/>
      <c r="ET2" s="1447"/>
      <c r="EU2" s="1447"/>
      <c r="EV2" s="1447"/>
      <c r="EW2" s="1447"/>
      <c r="EX2" s="1447"/>
      <c r="EY2" s="1447"/>
      <c r="EZ2" s="1447"/>
      <c r="FA2" s="1447"/>
      <c r="FB2" s="1447"/>
      <c r="FC2" s="1447"/>
      <c r="FD2" s="1447"/>
      <c r="FE2" s="1447"/>
      <c r="FF2" s="1447"/>
      <c r="FG2" s="1447"/>
      <c r="FH2" s="1447"/>
      <c r="FI2" s="1447"/>
      <c r="FJ2" s="1447"/>
      <c r="FK2" s="1447"/>
      <c r="FL2" s="1447"/>
      <c r="FM2" s="1447"/>
      <c r="FN2" s="1447"/>
      <c r="FO2" s="1447"/>
      <c r="FP2" s="1447"/>
      <c r="FQ2" s="1447"/>
      <c r="FR2" s="1447"/>
      <c r="FS2" s="1447"/>
      <c r="FT2" s="1447"/>
      <c r="FU2" s="1447"/>
      <c r="FV2" s="1447"/>
      <c r="FW2" s="1447"/>
      <c r="FX2" s="1447"/>
      <c r="FY2" s="1447"/>
      <c r="FZ2" s="1447"/>
      <c r="GA2" s="1447"/>
      <c r="GB2" s="1447"/>
      <c r="GC2" s="1447"/>
      <c r="GD2" s="1447"/>
      <c r="GE2" s="1447"/>
      <c r="GF2" s="1447"/>
      <c r="GG2" s="1447"/>
      <c r="GH2" s="1447"/>
      <c r="GI2" s="1447"/>
      <c r="GJ2" s="1447"/>
      <c r="GK2" s="1447"/>
      <c r="GL2" s="1447"/>
      <c r="GM2" s="1447"/>
      <c r="GN2" s="1447"/>
      <c r="GO2" s="1447"/>
      <c r="GP2" s="1447"/>
      <c r="GQ2" s="1447"/>
      <c r="GR2" s="1447"/>
      <c r="GS2" s="1447"/>
      <c r="GT2" s="1447"/>
      <c r="GU2" s="1447"/>
      <c r="GV2" s="1447"/>
      <c r="GW2" s="1447"/>
      <c r="GX2" s="1447"/>
      <c r="GY2" s="1447"/>
      <c r="GZ2" s="1447"/>
      <c r="HA2" s="1447"/>
      <c r="HB2" s="1447"/>
      <c r="HC2" s="1447"/>
      <c r="HD2" s="1447"/>
      <c r="HE2" s="1447"/>
      <c r="HF2" s="1447"/>
      <c r="HG2" s="1447"/>
      <c r="HH2" s="1447"/>
      <c r="HI2" s="1447"/>
      <c r="HJ2" s="1447"/>
      <c r="HK2" s="1447"/>
      <c r="HL2" s="1447"/>
      <c r="HM2" s="1447"/>
      <c r="HN2" s="1447"/>
      <c r="HO2" s="1447"/>
      <c r="HP2" s="1447"/>
      <c r="HQ2" s="1447"/>
      <c r="HR2" s="1447"/>
      <c r="HS2" s="1447"/>
      <c r="HT2" s="1447"/>
      <c r="HU2" s="1447"/>
      <c r="HV2" s="1447"/>
      <c r="HW2" s="1447"/>
      <c r="HX2" s="1447"/>
      <c r="HY2" s="1447"/>
      <c r="HZ2" s="1447"/>
      <c r="IA2" s="1447"/>
      <c r="IB2" s="1447"/>
      <c r="IC2" s="1447"/>
      <c r="ID2" s="1447"/>
      <c r="IE2" s="1447"/>
      <c r="IF2" s="1447"/>
      <c r="IG2" s="1447"/>
      <c r="IH2" s="1447"/>
      <c r="II2" s="1447"/>
      <c r="IJ2" s="1447"/>
      <c r="IK2" s="1447"/>
      <c r="IL2" s="1447"/>
      <c r="IM2" s="1447"/>
      <c r="IN2" s="1447"/>
      <c r="IO2" s="1447"/>
      <c r="IP2" s="1447"/>
      <c r="IQ2" s="1447"/>
      <c r="IR2" s="1447"/>
      <c r="IS2" s="1447"/>
    </row>
    <row r="3" spans="1:253" ht="15.7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  <c r="AD3" s="1447"/>
      <c r="AE3" s="1447"/>
      <c r="AF3" s="1447"/>
      <c r="AG3" s="1447"/>
      <c r="AH3" s="1447"/>
      <c r="AI3" s="1447"/>
      <c r="AJ3" s="1447"/>
      <c r="AK3" s="1447"/>
      <c r="AL3" s="1447"/>
      <c r="AM3" s="1447"/>
      <c r="AN3" s="1447"/>
      <c r="AO3" s="1447"/>
      <c r="AP3" s="1447"/>
      <c r="AQ3" s="1447"/>
      <c r="AR3" s="1447"/>
      <c r="AS3" s="1447"/>
      <c r="AT3" s="1447"/>
      <c r="AU3" s="1447"/>
      <c r="AV3" s="1447"/>
      <c r="AW3" s="1447"/>
      <c r="AX3" s="1447"/>
      <c r="AY3" s="1447"/>
      <c r="AZ3" s="1447"/>
      <c r="BA3" s="1447"/>
      <c r="BB3" s="1447"/>
      <c r="BC3" s="1447"/>
      <c r="BD3" s="1447"/>
      <c r="BE3" s="1447"/>
      <c r="BF3" s="1447"/>
      <c r="BG3" s="1447"/>
      <c r="BH3" s="1447"/>
      <c r="BI3" s="1447"/>
      <c r="BJ3" s="1447"/>
      <c r="BK3" s="1447"/>
      <c r="BL3" s="1447"/>
      <c r="BM3" s="1447"/>
      <c r="BN3" s="1447"/>
      <c r="BO3" s="1447"/>
      <c r="BP3" s="1447"/>
      <c r="BQ3" s="1447"/>
      <c r="BR3" s="1447"/>
      <c r="BS3" s="1447"/>
      <c r="BT3" s="1447"/>
      <c r="BU3" s="1447"/>
      <c r="BV3" s="1447"/>
      <c r="BW3" s="1447"/>
      <c r="BX3" s="1447"/>
      <c r="BY3" s="1447"/>
      <c r="BZ3" s="1447"/>
      <c r="CA3" s="1447"/>
      <c r="CB3" s="1447"/>
      <c r="CC3" s="1447"/>
      <c r="CD3" s="1447"/>
      <c r="CE3" s="1447"/>
      <c r="CF3" s="1447"/>
      <c r="CG3" s="1447"/>
      <c r="CH3" s="1447"/>
      <c r="CI3" s="1447"/>
      <c r="CJ3" s="1447"/>
      <c r="CK3" s="1447"/>
      <c r="CL3" s="1447"/>
      <c r="CM3" s="1447"/>
      <c r="CN3" s="1447"/>
      <c r="CO3" s="1447"/>
      <c r="CP3" s="1447"/>
      <c r="CQ3" s="1447"/>
      <c r="CR3" s="1447"/>
      <c r="CS3" s="1447"/>
      <c r="CT3" s="1447"/>
      <c r="CU3" s="1447"/>
      <c r="CV3" s="1447"/>
      <c r="CW3" s="1447"/>
      <c r="CX3" s="1447"/>
      <c r="CY3" s="1447"/>
      <c r="CZ3" s="1447"/>
      <c r="DA3" s="1447"/>
      <c r="DB3" s="1447"/>
      <c r="DC3" s="1447"/>
      <c r="DD3" s="1447"/>
      <c r="DE3" s="1447"/>
      <c r="DF3" s="1447"/>
      <c r="DG3" s="1447"/>
      <c r="DH3" s="1447"/>
      <c r="DI3" s="1447"/>
      <c r="DJ3" s="1447"/>
      <c r="DK3" s="1447"/>
      <c r="DL3" s="1447"/>
      <c r="DM3" s="1447"/>
      <c r="DN3" s="1447"/>
      <c r="DO3" s="1447"/>
      <c r="DP3" s="1447"/>
      <c r="DQ3" s="1447"/>
      <c r="DR3" s="1447"/>
      <c r="DS3" s="1447"/>
      <c r="DT3" s="1447"/>
      <c r="DU3" s="1447"/>
      <c r="DV3" s="1447"/>
      <c r="DW3" s="1447"/>
      <c r="DX3" s="1447"/>
      <c r="DY3" s="1447"/>
      <c r="DZ3" s="1447"/>
      <c r="EA3" s="1447"/>
      <c r="EB3" s="1447"/>
      <c r="EC3" s="1447"/>
      <c r="ED3" s="1447"/>
      <c r="EE3" s="1447"/>
      <c r="EF3" s="1447"/>
      <c r="EG3" s="1447"/>
      <c r="EH3" s="1447"/>
      <c r="EI3" s="1447"/>
      <c r="EJ3" s="1447"/>
      <c r="EK3" s="1447"/>
      <c r="EL3" s="1447"/>
      <c r="EM3" s="1447"/>
      <c r="EN3" s="1447"/>
      <c r="EO3" s="1447"/>
      <c r="EP3" s="1447"/>
      <c r="EQ3" s="1447"/>
      <c r="ER3" s="1447"/>
      <c r="ES3" s="1447"/>
      <c r="ET3" s="1447"/>
      <c r="EU3" s="1447"/>
      <c r="EV3" s="1447"/>
      <c r="EW3" s="1447"/>
      <c r="EX3" s="1447"/>
      <c r="EY3" s="1447"/>
      <c r="EZ3" s="1447"/>
      <c r="FA3" s="1447"/>
      <c r="FB3" s="1447"/>
      <c r="FC3" s="1447"/>
      <c r="FD3" s="1447"/>
      <c r="FE3" s="1447"/>
      <c r="FF3" s="1447"/>
      <c r="FG3" s="1447"/>
      <c r="FH3" s="1447"/>
      <c r="FI3" s="1447"/>
      <c r="FJ3" s="1447"/>
      <c r="FK3" s="1447"/>
      <c r="FL3" s="1447"/>
      <c r="FM3" s="1447"/>
      <c r="FN3" s="1447"/>
      <c r="FO3" s="1447"/>
      <c r="FP3" s="1447"/>
      <c r="FQ3" s="1447"/>
      <c r="FR3" s="1447"/>
      <c r="FS3" s="1447"/>
      <c r="FT3" s="1447"/>
      <c r="FU3" s="1447"/>
      <c r="FV3" s="1447"/>
      <c r="FW3" s="1447"/>
      <c r="FX3" s="1447"/>
      <c r="FY3" s="1447"/>
      <c r="FZ3" s="1447"/>
      <c r="GA3" s="1447"/>
      <c r="GB3" s="1447"/>
      <c r="GC3" s="1447"/>
      <c r="GD3" s="1447"/>
      <c r="GE3" s="1447"/>
      <c r="GF3" s="1447"/>
      <c r="GG3" s="1447"/>
      <c r="GH3" s="1447"/>
      <c r="GI3" s="1447"/>
      <c r="GJ3" s="1447"/>
      <c r="GK3" s="1447"/>
      <c r="GL3" s="1447"/>
      <c r="GM3" s="1447"/>
      <c r="GN3" s="1447"/>
      <c r="GO3" s="1447"/>
      <c r="GP3" s="1447"/>
      <c r="GQ3" s="1447"/>
      <c r="GR3" s="1447"/>
      <c r="GS3" s="1447"/>
      <c r="GT3" s="1447"/>
      <c r="GU3" s="1447"/>
      <c r="GV3" s="1447"/>
      <c r="GW3" s="1447"/>
      <c r="GX3" s="1447"/>
      <c r="GY3" s="1447"/>
      <c r="GZ3" s="1447"/>
      <c r="HA3" s="1447"/>
      <c r="HB3" s="1447"/>
      <c r="HC3" s="1447"/>
      <c r="HD3" s="1447"/>
      <c r="HE3" s="1447"/>
      <c r="HF3" s="1447"/>
      <c r="HG3" s="1447"/>
      <c r="HH3" s="1447"/>
      <c r="HI3" s="1447"/>
      <c r="HJ3" s="1447"/>
      <c r="HK3" s="1447"/>
      <c r="HL3" s="1447"/>
      <c r="HM3" s="1447"/>
      <c r="HN3" s="1447"/>
      <c r="HO3" s="1447"/>
      <c r="HP3" s="1447"/>
      <c r="HQ3" s="1447"/>
      <c r="HR3" s="1447"/>
      <c r="HS3" s="1447"/>
      <c r="HT3" s="1447"/>
      <c r="HU3" s="1447"/>
      <c r="HV3" s="1447"/>
      <c r="HW3" s="1447"/>
      <c r="HX3" s="1447"/>
      <c r="HY3" s="1447"/>
      <c r="HZ3" s="1447"/>
      <c r="IA3" s="1447"/>
      <c r="IB3" s="1447"/>
      <c r="IC3" s="1447"/>
      <c r="ID3" s="1447"/>
      <c r="IE3" s="1447"/>
      <c r="IF3" s="1447"/>
      <c r="IG3" s="1447"/>
      <c r="IH3" s="1447"/>
      <c r="II3" s="1447"/>
      <c r="IJ3" s="1447"/>
      <c r="IK3" s="1447"/>
      <c r="IL3" s="1447"/>
      <c r="IM3" s="1447"/>
      <c r="IN3" s="1447"/>
      <c r="IO3" s="1447"/>
      <c r="IP3" s="1447"/>
      <c r="IQ3" s="1447"/>
      <c r="IR3" s="1447"/>
      <c r="IS3" s="1447"/>
    </row>
    <row r="4" spans="1:253" ht="20.25" customHeight="1">
      <c r="A4" s="988" t="s">
        <v>1024</v>
      </c>
      <c r="B4" s="666"/>
      <c r="C4" s="666"/>
      <c r="D4" s="1507"/>
      <c r="E4" s="1507"/>
      <c r="F4" s="1507"/>
      <c r="G4" s="666"/>
      <c r="H4" s="666"/>
      <c r="I4" s="666"/>
      <c r="J4" s="667"/>
      <c r="K4" s="665" t="s">
        <v>69</v>
      </c>
    </row>
    <row r="5" spans="1:253" ht="26.25" customHeight="1">
      <c r="A5" s="1508" t="s">
        <v>161</v>
      </c>
      <c r="B5" s="1263" t="s">
        <v>625</v>
      </c>
      <c r="C5" s="1263"/>
      <c r="D5" s="1263"/>
      <c r="E5" s="1196" t="s">
        <v>526</v>
      </c>
      <c r="F5" s="1196"/>
      <c r="G5" s="1196"/>
      <c r="H5" s="1196" t="s">
        <v>525</v>
      </c>
      <c r="I5" s="1196"/>
      <c r="J5" s="1196"/>
      <c r="K5" s="1505" t="s">
        <v>162</v>
      </c>
    </row>
    <row r="6" spans="1:253" ht="25.5">
      <c r="A6" s="1509"/>
      <c r="B6" s="1063" t="s">
        <v>620</v>
      </c>
      <c r="C6" s="1063" t="s">
        <v>1062</v>
      </c>
      <c r="D6" s="1063" t="s">
        <v>497</v>
      </c>
      <c r="E6" s="1063" t="s">
        <v>620</v>
      </c>
      <c r="F6" s="1063" t="s">
        <v>1062</v>
      </c>
      <c r="G6" s="1063" t="s">
        <v>497</v>
      </c>
      <c r="H6" s="1063" t="s">
        <v>620</v>
      </c>
      <c r="I6" s="1063" t="s">
        <v>1062</v>
      </c>
      <c r="J6" s="1063" t="s">
        <v>497</v>
      </c>
      <c r="K6" s="1506"/>
    </row>
    <row r="7" spans="1:253" ht="26.25" customHeight="1" thickBot="1">
      <c r="A7" s="1076" t="s">
        <v>445</v>
      </c>
      <c r="B7" s="1077">
        <v>1.9019442096365173</v>
      </c>
      <c r="C7" s="1077">
        <v>2.5</v>
      </c>
      <c r="D7" s="1077">
        <v>1.6801853997682505</v>
      </c>
      <c r="E7" s="1077">
        <v>1.6</v>
      </c>
      <c r="F7" s="1077">
        <v>1.4792899408284024</v>
      </c>
      <c r="G7" s="1077">
        <v>1.6317016317016315</v>
      </c>
      <c r="H7" s="1077">
        <v>2.5641025641025639</v>
      </c>
      <c r="I7" s="1077">
        <v>3.6423841059602649</v>
      </c>
      <c r="J7" s="1077">
        <v>1.8223234624145785</v>
      </c>
      <c r="K7" s="1078" t="s">
        <v>1098</v>
      </c>
    </row>
    <row r="8" spans="1:253" ht="26.25" customHeight="1" thickBot="1">
      <c r="A8" s="1079" t="s">
        <v>446</v>
      </c>
      <c r="B8" s="1080">
        <v>10.73541842772612</v>
      </c>
      <c r="C8" s="1080">
        <v>18.28125</v>
      </c>
      <c r="D8" s="1080">
        <v>7.9374275782155284</v>
      </c>
      <c r="E8" s="1080">
        <v>9.7230769230769241</v>
      </c>
      <c r="F8" s="1080">
        <v>19.526627218934912</v>
      </c>
      <c r="G8" s="1080">
        <v>7.1484071484071485</v>
      </c>
      <c r="H8" s="1080">
        <v>12.955465587044534</v>
      </c>
      <c r="I8" s="1080">
        <v>16.887417218543046</v>
      </c>
      <c r="J8" s="1080">
        <v>10.250569476082005</v>
      </c>
      <c r="K8" s="1081" t="s">
        <v>1099</v>
      </c>
    </row>
    <row r="9" spans="1:253" ht="26.25" customHeight="1" thickBot="1">
      <c r="A9" s="1082" t="s">
        <v>447</v>
      </c>
      <c r="B9" s="1077">
        <v>0.67624683009298392</v>
      </c>
      <c r="C9" s="1077">
        <v>0.9375</v>
      </c>
      <c r="D9" s="1077">
        <v>0.57937427578215528</v>
      </c>
      <c r="E9" s="1077">
        <v>0.73846153846153839</v>
      </c>
      <c r="F9" s="1077">
        <v>1.1834319526627219</v>
      </c>
      <c r="G9" s="1077">
        <v>0.62160062160062157</v>
      </c>
      <c r="H9" s="1077">
        <v>0.53981106612685559</v>
      </c>
      <c r="I9" s="1077">
        <v>0.66225165562913912</v>
      </c>
      <c r="J9" s="1077">
        <v>0.45558086560364464</v>
      </c>
      <c r="K9" s="1083" t="s">
        <v>1100</v>
      </c>
    </row>
    <row r="10" spans="1:253" ht="26.25" customHeight="1" thickBot="1">
      <c r="A10" s="1079" t="s">
        <v>448</v>
      </c>
      <c r="B10" s="1084">
        <v>6.5088757396449708</v>
      </c>
      <c r="C10" s="1084">
        <v>9.375</v>
      </c>
      <c r="D10" s="1084">
        <v>5.4461181923522597</v>
      </c>
      <c r="E10" s="1084">
        <v>4.4923076923076923</v>
      </c>
      <c r="F10" s="1084">
        <v>7.3964497041420119</v>
      </c>
      <c r="G10" s="1084">
        <v>3.7296037296037294</v>
      </c>
      <c r="H10" s="1084">
        <v>10.931174089068826</v>
      </c>
      <c r="I10" s="1084">
        <v>11.589403973509933</v>
      </c>
      <c r="J10" s="1084">
        <v>10.478359908883828</v>
      </c>
      <c r="K10" s="1081" t="s">
        <v>1101</v>
      </c>
    </row>
    <row r="11" spans="1:253" ht="26.25" customHeight="1" thickBot="1">
      <c r="A11" s="1082" t="s">
        <v>449</v>
      </c>
      <c r="B11" s="1077">
        <v>1.2256973795435333</v>
      </c>
      <c r="C11" s="1077">
        <v>1.875</v>
      </c>
      <c r="D11" s="1077">
        <v>0.9849362688296639</v>
      </c>
      <c r="E11" s="1077">
        <v>1.1692307692307693</v>
      </c>
      <c r="F11" s="1077">
        <v>1.4792899408284024</v>
      </c>
      <c r="G11" s="1077">
        <v>1.0878010878010878</v>
      </c>
      <c r="H11" s="1077">
        <v>1.3495276653171391</v>
      </c>
      <c r="I11" s="1077">
        <v>2.3178807947019866</v>
      </c>
      <c r="J11" s="1077">
        <v>0.68337129840546695</v>
      </c>
      <c r="K11" s="1083" t="s">
        <v>1102</v>
      </c>
    </row>
    <row r="12" spans="1:253" ht="26.25" customHeight="1" thickBot="1">
      <c r="A12" s="1079" t="s">
        <v>450</v>
      </c>
      <c r="B12" s="1084">
        <v>15.722738799661876</v>
      </c>
      <c r="C12" s="1084">
        <v>17.65625</v>
      </c>
      <c r="D12" s="1084">
        <v>15.005793742757822</v>
      </c>
      <c r="E12" s="1084">
        <v>15.076923076923077</v>
      </c>
      <c r="F12" s="1084">
        <v>15.680473372781064</v>
      </c>
      <c r="G12" s="1084">
        <v>14.918414918414918</v>
      </c>
      <c r="H12" s="1084">
        <v>17.139001349527668</v>
      </c>
      <c r="I12" s="1084">
        <v>19.867549668874172</v>
      </c>
      <c r="J12" s="1084">
        <v>15.261958997722095</v>
      </c>
      <c r="K12" s="1081" t="s">
        <v>1103</v>
      </c>
    </row>
    <row r="13" spans="1:253" ht="26.25" customHeight="1" thickBot="1">
      <c r="A13" s="1082" t="s">
        <v>451</v>
      </c>
      <c r="B13" s="1077">
        <v>4.8605240912933221</v>
      </c>
      <c r="C13" s="1077">
        <v>5.78125</v>
      </c>
      <c r="D13" s="1077">
        <v>4.5191193511008105</v>
      </c>
      <c r="E13" s="1077">
        <v>3.8769230769230769</v>
      </c>
      <c r="F13" s="1077">
        <v>4.4378698224852071</v>
      </c>
      <c r="G13" s="1077">
        <v>3.7296037296037294</v>
      </c>
      <c r="H13" s="1077">
        <v>7.0175438596491224</v>
      </c>
      <c r="I13" s="1077">
        <v>7.2847682119205297</v>
      </c>
      <c r="J13" s="1077">
        <v>6.83371298405467</v>
      </c>
      <c r="K13" s="1083" t="s">
        <v>1104</v>
      </c>
    </row>
    <row r="14" spans="1:253" ht="26.25" customHeight="1" thickBot="1">
      <c r="A14" s="1079" t="s">
        <v>452</v>
      </c>
      <c r="B14" s="1084">
        <v>2.5359256128486898</v>
      </c>
      <c r="C14" s="1084">
        <v>4.0625</v>
      </c>
      <c r="D14" s="1084">
        <v>1.9698725376593278</v>
      </c>
      <c r="E14" s="1084">
        <v>2.0307692307692307</v>
      </c>
      <c r="F14" s="1084">
        <v>4.1420118343195274</v>
      </c>
      <c r="G14" s="1084">
        <v>1.4763014763014763</v>
      </c>
      <c r="H14" s="1084">
        <v>3.6437246963562751</v>
      </c>
      <c r="I14" s="1084">
        <v>3.9735099337748347</v>
      </c>
      <c r="J14" s="1084">
        <v>3.416856492027335</v>
      </c>
      <c r="K14" s="1081" t="s">
        <v>1105</v>
      </c>
    </row>
    <row r="15" spans="1:253" ht="26.25" customHeight="1" thickBot="1">
      <c r="A15" s="1082" t="s">
        <v>453</v>
      </c>
      <c r="B15" s="1077">
        <v>8.453085376162299E-2</v>
      </c>
      <c r="C15" s="1077">
        <v>0.15625</v>
      </c>
      <c r="D15" s="1077">
        <v>5.7937427578215524E-2</v>
      </c>
      <c r="E15" s="1077">
        <v>6.1538461538461542E-2</v>
      </c>
      <c r="F15" s="1077">
        <v>0</v>
      </c>
      <c r="G15" s="1077">
        <v>7.7700077700077697E-2</v>
      </c>
      <c r="H15" s="1077">
        <v>0.1349527665317139</v>
      </c>
      <c r="I15" s="1077">
        <v>0.33112582781456956</v>
      </c>
      <c r="J15" s="1077">
        <v>0</v>
      </c>
      <c r="K15" s="1083" t="s">
        <v>1106</v>
      </c>
    </row>
    <row r="16" spans="1:253" ht="26.25" customHeight="1" thickBot="1">
      <c r="A16" s="1079" t="s">
        <v>454</v>
      </c>
      <c r="B16" s="1084">
        <v>2.7472527472527473</v>
      </c>
      <c r="C16" s="1084">
        <v>5.3125</v>
      </c>
      <c r="D16" s="1084">
        <v>1.7960602549246814</v>
      </c>
      <c r="E16" s="1084">
        <v>2.4</v>
      </c>
      <c r="F16" s="1084">
        <v>5.3254437869822491</v>
      </c>
      <c r="G16" s="1084">
        <v>1.6317016317016315</v>
      </c>
      <c r="H16" s="1084">
        <v>3.5087719298245612</v>
      </c>
      <c r="I16" s="1084">
        <v>5.298013245033113</v>
      </c>
      <c r="J16" s="1084">
        <v>2.2779043280182232</v>
      </c>
      <c r="K16" s="1081" t="s">
        <v>1108</v>
      </c>
    </row>
    <row r="17" spans="1:11" ht="26.25" customHeight="1" thickBot="1">
      <c r="A17" s="1082" t="s">
        <v>455</v>
      </c>
      <c r="B17" s="1077">
        <v>4.2265426880811495E-2</v>
      </c>
      <c r="C17" s="1077">
        <v>0.15625</v>
      </c>
      <c r="D17" s="1077">
        <v>0</v>
      </c>
      <c r="E17" s="1077">
        <v>6.1538461538461542E-2</v>
      </c>
      <c r="F17" s="1077">
        <v>0.29585798816568049</v>
      </c>
      <c r="G17" s="1077">
        <v>0</v>
      </c>
      <c r="H17" s="1077">
        <v>0</v>
      </c>
      <c r="I17" s="1077">
        <v>0</v>
      </c>
      <c r="J17" s="1077">
        <v>0</v>
      </c>
      <c r="K17" s="1083" t="s">
        <v>1107</v>
      </c>
    </row>
    <row r="18" spans="1:11" ht="26.25" customHeight="1" thickBot="1">
      <c r="A18" s="1079" t="s">
        <v>456</v>
      </c>
      <c r="B18" s="1084">
        <v>2.197802197802198</v>
      </c>
      <c r="C18" s="1084">
        <v>4.375</v>
      </c>
      <c r="D18" s="1084">
        <v>1.3904982618771726</v>
      </c>
      <c r="E18" s="1084">
        <v>2.3384615384615386</v>
      </c>
      <c r="F18" s="1084">
        <v>6.8047337278106506</v>
      </c>
      <c r="G18" s="1084">
        <v>1.1655011655011656</v>
      </c>
      <c r="H18" s="1084">
        <v>1.8893387314439947</v>
      </c>
      <c r="I18" s="1084">
        <v>1.6556291390728477</v>
      </c>
      <c r="J18" s="1084">
        <v>2.0501138952164011</v>
      </c>
      <c r="K18" s="1081" t="s">
        <v>1109</v>
      </c>
    </row>
    <row r="19" spans="1:11" ht="26.25" customHeight="1" thickBot="1">
      <c r="A19" s="1082" t="s">
        <v>457</v>
      </c>
      <c r="B19" s="1077">
        <v>2.83178360101437</v>
      </c>
      <c r="C19" s="1077">
        <v>5</v>
      </c>
      <c r="D19" s="1077">
        <v>2.0278099652375436</v>
      </c>
      <c r="E19" s="1077">
        <v>2.6461538461538461</v>
      </c>
      <c r="F19" s="1077">
        <v>5.9171597633136095</v>
      </c>
      <c r="G19" s="1077">
        <v>1.7871017871017871</v>
      </c>
      <c r="H19" s="1077">
        <v>3.2388663967611335</v>
      </c>
      <c r="I19" s="1077">
        <v>3.9735099337748347</v>
      </c>
      <c r="J19" s="1077">
        <v>2.7334851936218678</v>
      </c>
      <c r="K19" s="1083" t="s">
        <v>1112</v>
      </c>
    </row>
    <row r="20" spans="1:11" ht="26.25" customHeight="1" thickBot="1">
      <c r="A20" s="1079" t="s">
        <v>458</v>
      </c>
      <c r="B20" s="1084">
        <v>28.148774302620456</v>
      </c>
      <c r="C20" s="1084">
        <v>17.96875</v>
      </c>
      <c r="D20" s="1084">
        <v>31.923522595596754</v>
      </c>
      <c r="E20" s="1084">
        <v>30.646153846153844</v>
      </c>
      <c r="F20" s="1084">
        <v>18.34319526627219</v>
      </c>
      <c r="G20" s="1084">
        <v>33.877233877233877</v>
      </c>
      <c r="H20" s="1084">
        <v>22.672064777327936</v>
      </c>
      <c r="I20" s="1084">
        <v>17.549668874172188</v>
      </c>
      <c r="J20" s="1084">
        <v>26.195899772209568</v>
      </c>
      <c r="K20" s="1081" t="s">
        <v>1110</v>
      </c>
    </row>
    <row r="21" spans="1:11" ht="26.25" customHeight="1">
      <c r="A21" s="1091" t="s">
        <v>1006</v>
      </c>
      <c r="B21" s="1092">
        <v>19.780219780219781</v>
      </c>
      <c r="C21" s="1092">
        <v>6.5625</v>
      </c>
      <c r="D21" s="1092">
        <v>24.681344148319813</v>
      </c>
      <c r="E21" s="1092">
        <v>23.138461538461538</v>
      </c>
      <c r="F21" s="1092">
        <v>7.9881656804733732</v>
      </c>
      <c r="G21" s="1092">
        <v>27.117327117327118</v>
      </c>
      <c r="H21" s="1092">
        <v>12.415654520917679</v>
      </c>
      <c r="I21" s="1092">
        <v>4.9668874172185431</v>
      </c>
      <c r="J21" s="1092">
        <v>17.539863325740317</v>
      </c>
      <c r="K21" s="1093" t="s">
        <v>1111</v>
      </c>
    </row>
    <row r="22" spans="1:11" ht="26.25" customHeight="1">
      <c r="A22" s="1094" t="s">
        <v>66</v>
      </c>
      <c r="B22" s="1095">
        <v>100</v>
      </c>
      <c r="C22" s="1095">
        <v>100</v>
      </c>
      <c r="D22" s="1095">
        <v>100</v>
      </c>
      <c r="E22" s="1095">
        <v>100</v>
      </c>
      <c r="F22" s="1095">
        <v>100</v>
      </c>
      <c r="G22" s="1095">
        <v>100</v>
      </c>
      <c r="H22" s="1095">
        <v>100</v>
      </c>
      <c r="I22" s="1095">
        <v>100</v>
      </c>
      <c r="J22" s="1095">
        <v>100</v>
      </c>
      <c r="K22" s="1096" t="s">
        <v>67</v>
      </c>
    </row>
  </sheetData>
  <mergeCells count="78">
    <mergeCell ref="D4:F4"/>
    <mergeCell ref="A5:A6"/>
    <mergeCell ref="B5:D5"/>
    <mergeCell ref="E5:G5"/>
    <mergeCell ref="H5:J5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IF3:IP3"/>
    <mergeCell ref="IQ3:IS3"/>
    <mergeCell ref="DZ3:EJ3"/>
    <mergeCell ref="EK3:EU3"/>
    <mergeCell ref="EV3:FF3"/>
    <mergeCell ref="FG3:FQ3"/>
    <mergeCell ref="FR3:GB3"/>
    <mergeCell ref="GC3:GM3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2:IP2"/>
    <mergeCell ref="IQ2:IS2"/>
    <mergeCell ref="DZ2:EJ2"/>
    <mergeCell ref="EK2:EU2"/>
    <mergeCell ref="EV2:FF2"/>
    <mergeCell ref="FG2:FQ2"/>
    <mergeCell ref="FR2:GB2"/>
    <mergeCell ref="GC2:GM2"/>
    <mergeCell ref="A2:K2"/>
    <mergeCell ref="L2:S2"/>
    <mergeCell ref="T2:AD2"/>
    <mergeCell ref="AE2:AO2"/>
    <mergeCell ref="AP2:AZ2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3973"/>
  </sheetPr>
  <dimension ref="A1:K21"/>
  <sheetViews>
    <sheetView view="pageBreakPreview" zoomScaleNormal="100" zoomScaleSheetLayoutView="100" workbookViewId="0">
      <selection activeCell="A2" sqref="A2:K2"/>
    </sheetView>
  </sheetViews>
  <sheetFormatPr defaultRowHeight="15"/>
  <cols>
    <col min="1" max="1" width="25.7109375" style="101" customWidth="1"/>
    <col min="2" max="2" width="7.7109375" style="101" customWidth="1"/>
    <col min="3" max="3" width="9.28515625" style="101" customWidth="1"/>
    <col min="4" max="5" width="7.7109375" style="101" customWidth="1"/>
    <col min="6" max="6" width="9.28515625" style="101" customWidth="1"/>
    <col min="7" max="8" width="7.7109375" style="101" customWidth="1"/>
    <col min="9" max="9" width="9.28515625" style="101" customWidth="1"/>
    <col min="10" max="10" width="7.7109375" style="101" customWidth="1"/>
    <col min="11" max="11" width="25.7109375" style="101" customWidth="1"/>
    <col min="12" max="256" width="9.140625" style="100"/>
    <col min="257" max="257" width="25.7109375" style="100" customWidth="1"/>
    <col min="258" max="266" width="7.7109375" style="100" customWidth="1"/>
    <col min="267" max="267" width="25.7109375" style="100" customWidth="1"/>
    <col min="268" max="512" width="9.140625" style="100"/>
    <col min="513" max="513" width="25.7109375" style="100" customWidth="1"/>
    <col min="514" max="522" width="7.7109375" style="100" customWidth="1"/>
    <col min="523" max="523" width="25.7109375" style="100" customWidth="1"/>
    <col min="524" max="768" width="9.140625" style="100"/>
    <col min="769" max="769" width="25.7109375" style="100" customWidth="1"/>
    <col min="770" max="778" width="7.7109375" style="100" customWidth="1"/>
    <col min="779" max="779" width="25.7109375" style="100" customWidth="1"/>
    <col min="780" max="1024" width="9.140625" style="100"/>
    <col min="1025" max="1025" width="25.7109375" style="100" customWidth="1"/>
    <col min="1026" max="1034" width="7.7109375" style="100" customWidth="1"/>
    <col min="1035" max="1035" width="25.7109375" style="100" customWidth="1"/>
    <col min="1036" max="1280" width="9.140625" style="100"/>
    <col min="1281" max="1281" width="25.7109375" style="100" customWidth="1"/>
    <col min="1282" max="1290" width="7.7109375" style="100" customWidth="1"/>
    <col min="1291" max="1291" width="25.7109375" style="100" customWidth="1"/>
    <col min="1292" max="1536" width="9.140625" style="100"/>
    <col min="1537" max="1537" width="25.7109375" style="100" customWidth="1"/>
    <col min="1538" max="1546" width="7.7109375" style="100" customWidth="1"/>
    <col min="1547" max="1547" width="25.7109375" style="100" customWidth="1"/>
    <col min="1548" max="1792" width="9.140625" style="100"/>
    <col min="1793" max="1793" width="25.7109375" style="100" customWidth="1"/>
    <col min="1794" max="1802" width="7.7109375" style="100" customWidth="1"/>
    <col min="1803" max="1803" width="25.7109375" style="100" customWidth="1"/>
    <col min="1804" max="2048" width="9.140625" style="100"/>
    <col min="2049" max="2049" width="25.7109375" style="100" customWidth="1"/>
    <col min="2050" max="2058" width="7.7109375" style="100" customWidth="1"/>
    <col min="2059" max="2059" width="25.7109375" style="100" customWidth="1"/>
    <col min="2060" max="2304" width="9.140625" style="100"/>
    <col min="2305" max="2305" width="25.7109375" style="100" customWidth="1"/>
    <col min="2306" max="2314" width="7.7109375" style="100" customWidth="1"/>
    <col min="2315" max="2315" width="25.7109375" style="100" customWidth="1"/>
    <col min="2316" max="2560" width="9.140625" style="100"/>
    <col min="2561" max="2561" width="25.7109375" style="100" customWidth="1"/>
    <col min="2562" max="2570" width="7.7109375" style="100" customWidth="1"/>
    <col min="2571" max="2571" width="25.7109375" style="100" customWidth="1"/>
    <col min="2572" max="2816" width="9.140625" style="100"/>
    <col min="2817" max="2817" width="25.7109375" style="100" customWidth="1"/>
    <col min="2818" max="2826" width="7.7109375" style="100" customWidth="1"/>
    <col min="2827" max="2827" width="25.7109375" style="100" customWidth="1"/>
    <col min="2828" max="3072" width="9.140625" style="100"/>
    <col min="3073" max="3073" width="25.7109375" style="100" customWidth="1"/>
    <col min="3074" max="3082" width="7.7109375" style="100" customWidth="1"/>
    <col min="3083" max="3083" width="25.7109375" style="100" customWidth="1"/>
    <col min="3084" max="3328" width="9.140625" style="100"/>
    <col min="3329" max="3329" width="25.7109375" style="100" customWidth="1"/>
    <col min="3330" max="3338" width="7.7109375" style="100" customWidth="1"/>
    <col min="3339" max="3339" width="25.7109375" style="100" customWidth="1"/>
    <col min="3340" max="3584" width="9.140625" style="100"/>
    <col min="3585" max="3585" width="25.7109375" style="100" customWidth="1"/>
    <col min="3586" max="3594" width="7.7109375" style="100" customWidth="1"/>
    <col min="3595" max="3595" width="25.7109375" style="100" customWidth="1"/>
    <col min="3596" max="3840" width="9.140625" style="100"/>
    <col min="3841" max="3841" width="25.7109375" style="100" customWidth="1"/>
    <col min="3842" max="3850" width="7.7109375" style="100" customWidth="1"/>
    <col min="3851" max="3851" width="25.7109375" style="100" customWidth="1"/>
    <col min="3852" max="4096" width="9.140625" style="100"/>
    <col min="4097" max="4097" width="25.7109375" style="100" customWidth="1"/>
    <col min="4098" max="4106" width="7.7109375" style="100" customWidth="1"/>
    <col min="4107" max="4107" width="25.7109375" style="100" customWidth="1"/>
    <col min="4108" max="4352" width="9.140625" style="100"/>
    <col min="4353" max="4353" width="25.7109375" style="100" customWidth="1"/>
    <col min="4354" max="4362" width="7.7109375" style="100" customWidth="1"/>
    <col min="4363" max="4363" width="25.7109375" style="100" customWidth="1"/>
    <col min="4364" max="4608" width="9.140625" style="100"/>
    <col min="4609" max="4609" width="25.7109375" style="100" customWidth="1"/>
    <col min="4610" max="4618" width="7.7109375" style="100" customWidth="1"/>
    <col min="4619" max="4619" width="25.7109375" style="100" customWidth="1"/>
    <col min="4620" max="4864" width="9.140625" style="100"/>
    <col min="4865" max="4865" width="25.7109375" style="100" customWidth="1"/>
    <col min="4866" max="4874" width="7.7109375" style="100" customWidth="1"/>
    <col min="4875" max="4875" width="25.7109375" style="100" customWidth="1"/>
    <col min="4876" max="5120" width="9.140625" style="100"/>
    <col min="5121" max="5121" width="25.7109375" style="100" customWidth="1"/>
    <col min="5122" max="5130" width="7.7109375" style="100" customWidth="1"/>
    <col min="5131" max="5131" width="25.7109375" style="100" customWidth="1"/>
    <col min="5132" max="5376" width="9.140625" style="100"/>
    <col min="5377" max="5377" width="25.7109375" style="100" customWidth="1"/>
    <col min="5378" max="5386" width="7.7109375" style="100" customWidth="1"/>
    <col min="5387" max="5387" width="25.7109375" style="100" customWidth="1"/>
    <col min="5388" max="5632" width="9.140625" style="100"/>
    <col min="5633" max="5633" width="25.7109375" style="100" customWidth="1"/>
    <col min="5634" max="5642" width="7.7109375" style="100" customWidth="1"/>
    <col min="5643" max="5643" width="25.7109375" style="100" customWidth="1"/>
    <col min="5644" max="5888" width="9.140625" style="100"/>
    <col min="5889" max="5889" width="25.7109375" style="100" customWidth="1"/>
    <col min="5890" max="5898" width="7.7109375" style="100" customWidth="1"/>
    <col min="5899" max="5899" width="25.7109375" style="100" customWidth="1"/>
    <col min="5900" max="6144" width="9.140625" style="100"/>
    <col min="6145" max="6145" width="25.7109375" style="100" customWidth="1"/>
    <col min="6146" max="6154" width="7.7109375" style="100" customWidth="1"/>
    <col min="6155" max="6155" width="25.7109375" style="100" customWidth="1"/>
    <col min="6156" max="6400" width="9.140625" style="100"/>
    <col min="6401" max="6401" width="25.7109375" style="100" customWidth="1"/>
    <col min="6402" max="6410" width="7.7109375" style="100" customWidth="1"/>
    <col min="6411" max="6411" width="25.7109375" style="100" customWidth="1"/>
    <col min="6412" max="6656" width="9.140625" style="100"/>
    <col min="6657" max="6657" width="25.7109375" style="100" customWidth="1"/>
    <col min="6658" max="6666" width="7.7109375" style="100" customWidth="1"/>
    <col min="6667" max="6667" width="25.7109375" style="100" customWidth="1"/>
    <col min="6668" max="6912" width="9.140625" style="100"/>
    <col min="6913" max="6913" width="25.7109375" style="100" customWidth="1"/>
    <col min="6914" max="6922" width="7.7109375" style="100" customWidth="1"/>
    <col min="6923" max="6923" width="25.7109375" style="100" customWidth="1"/>
    <col min="6924" max="7168" width="9.140625" style="100"/>
    <col min="7169" max="7169" width="25.7109375" style="100" customWidth="1"/>
    <col min="7170" max="7178" width="7.7109375" style="100" customWidth="1"/>
    <col min="7179" max="7179" width="25.7109375" style="100" customWidth="1"/>
    <col min="7180" max="7424" width="9.140625" style="100"/>
    <col min="7425" max="7425" width="25.7109375" style="100" customWidth="1"/>
    <col min="7426" max="7434" width="7.7109375" style="100" customWidth="1"/>
    <col min="7435" max="7435" width="25.7109375" style="100" customWidth="1"/>
    <col min="7436" max="7680" width="9.140625" style="100"/>
    <col min="7681" max="7681" width="25.7109375" style="100" customWidth="1"/>
    <col min="7682" max="7690" width="7.7109375" style="100" customWidth="1"/>
    <col min="7691" max="7691" width="25.7109375" style="100" customWidth="1"/>
    <col min="7692" max="7936" width="9.140625" style="100"/>
    <col min="7937" max="7937" width="25.7109375" style="100" customWidth="1"/>
    <col min="7938" max="7946" width="7.7109375" style="100" customWidth="1"/>
    <col min="7947" max="7947" width="25.7109375" style="100" customWidth="1"/>
    <col min="7948" max="8192" width="9.140625" style="100"/>
    <col min="8193" max="8193" width="25.7109375" style="100" customWidth="1"/>
    <col min="8194" max="8202" width="7.7109375" style="100" customWidth="1"/>
    <col min="8203" max="8203" width="25.7109375" style="100" customWidth="1"/>
    <col min="8204" max="8448" width="9.140625" style="100"/>
    <col min="8449" max="8449" width="25.7109375" style="100" customWidth="1"/>
    <col min="8450" max="8458" width="7.7109375" style="100" customWidth="1"/>
    <col min="8459" max="8459" width="25.7109375" style="100" customWidth="1"/>
    <col min="8460" max="8704" width="9.140625" style="100"/>
    <col min="8705" max="8705" width="25.7109375" style="100" customWidth="1"/>
    <col min="8706" max="8714" width="7.7109375" style="100" customWidth="1"/>
    <col min="8715" max="8715" width="25.7109375" style="100" customWidth="1"/>
    <col min="8716" max="8960" width="9.140625" style="100"/>
    <col min="8961" max="8961" width="25.7109375" style="100" customWidth="1"/>
    <col min="8962" max="8970" width="7.7109375" style="100" customWidth="1"/>
    <col min="8971" max="8971" width="25.7109375" style="100" customWidth="1"/>
    <col min="8972" max="9216" width="9.140625" style="100"/>
    <col min="9217" max="9217" width="25.7109375" style="100" customWidth="1"/>
    <col min="9218" max="9226" width="7.7109375" style="100" customWidth="1"/>
    <col min="9227" max="9227" width="25.7109375" style="100" customWidth="1"/>
    <col min="9228" max="9472" width="9.140625" style="100"/>
    <col min="9473" max="9473" width="25.7109375" style="100" customWidth="1"/>
    <col min="9474" max="9482" width="7.7109375" style="100" customWidth="1"/>
    <col min="9483" max="9483" width="25.7109375" style="100" customWidth="1"/>
    <col min="9484" max="9728" width="9.140625" style="100"/>
    <col min="9729" max="9729" width="25.7109375" style="100" customWidth="1"/>
    <col min="9730" max="9738" width="7.7109375" style="100" customWidth="1"/>
    <col min="9739" max="9739" width="25.7109375" style="100" customWidth="1"/>
    <col min="9740" max="9984" width="9.140625" style="100"/>
    <col min="9985" max="9985" width="25.7109375" style="100" customWidth="1"/>
    <col min="9986" max="9994" width="7.7109375" style="100" customWidth="1"/>
    <col min="9995" max="9995" width="25.7109375" style="100" customWidth="1"/>
    <col min="9996" max="10240" width="9.140625" style="100"/>
    <col min="10241" max="10241" width="25.7109375" style="100" customWidth="1"/>
    <col min="10242" max="10250" width="7.7109375" style="100" customWidth="1"/>
    <col min="10251" max="10251" width="25.7109375" style="100" customWidth="1"/>
    <col min="10252" max="10496" width="9.140625" style="100"/>
    <col min="10497" max="10497" width="25.7109375" style="100" customWidth="1"/>
    <col min="10498" max="10506" width="7.7109375" style="100" customWidth="1"/>
    <col min="10507" max="10507" width="25.7109375" style="100" customWidth="1"/>
    <col min="10508" max="10752" width="9.140625" style="100"/>
    <col min="10753" max="10753" width="25.7109375" style="100" customWidth="1"/>
    <col min="10754" max="10762" width="7.7109375" style="100" customWidth="1"/>
    <col min="10763" max="10763" width="25.7109375" style="100" customWidth="1"/>
    <col min="10764" max="11008" width="9.140625" style="100"/>
    <col min="11009" max="11009" width="25.7109375" style="100" customWidth="1"/>
    <col min="11010" max="11018" width="7.7109375" style="100" customWidth="1"/>
    <col min="11019" max="11019" width="25.7109375" style="100" customWidth="1"/>
    <col min="11020" max="11264" width="9.140625" style="100"/>
    <col min="11265" max="11265" width="25.7109375" style="100" customWidth="1"/>
    <col min="11266" max="11274" width="7.7109375" style="100" customWidth="1"/>
    <col min="11275" max="11275" width="25.7109375" style="100" customWidth="1"/>
    <col min="11276" max="11520" width="9.140625" style="100"/>
    <col min="11521" max="11521" width="25.7109375" style="100" customWidth="1"/>
    <col min="11522" max="11530" width="7.7109375" style="100" customWidth="1"/>
    <col min="11531" max="11531" width="25.7109375" style="100" customWidth="1"/>
    <col min="11532" max="11776" width="9.140625" style="100"/>
    <col min="11777" max="11777" width="25.7109375" style="100" customWidth="1"/>
    <col min="11778" max="11786" width="7.7109375" style="100" customWidth="1"/>
    <col min="11787" max="11787" width="25.7109375" style="100" customWidth="1"/>
    <col min="11788" max="12032" width="9.140625" style="100"/>
    <col min="12033" max="12033" width="25.7109375" style="100" customWidth="1"/>
    <col min="12034" max="12042" width="7.7109375" style="100" customWidth="1"/>
    <col min="12043" max="12043" width="25.7109375" style="100" customWidth="1"/>
    <col min="12044" max="12288" width="9.140625" style="100"/>
    <col min="12289" max="12289" width="25.7109375" style="100" customWidth="1"/>
    <col min="12290" max="12298" width="7.7109375" style="100" customWidth="1"/>
    <col min="12299" max="12299" width="25.7109375" style="100" customWidth="1"/>
    <col min="12300" max="12544" width="9.140625" style="100"/>
    <col min="12545" max="12545" width="25.7109375" style="100" customWidth="1"/>
    <col min="12546" max="12554" width="7.7109375" style="100" customWidth="1"/>
    <col min="12555" max="12555" width="25.7109375" style="100" customWidth="1"/>
    <col min="12556" max="12800" width="9.140625" style="100"/>
    <col min="12801" max="12801" width="25.7109375" style="100" customWidth="1"/>
    <col min="12802" max="12810" width="7.7109375" style="100" customWidth="1"/>
    <col min="12811" max="12811" width="25.7109375" style="100" customWidth="1"/>
    <col min="12812" max="13056" width="9.140625" style="100"/>
    <col min="13057" max="13057" width="25.7109375" style="100" customWidth="1"/>
    <col min="13058" max="13066" width="7.7109375" style="100" customWidth="1"/>
    <col min="13067" max="13067" width="25.7109375" style="100" customWidth="1"/>
    <col min="13068" max="13312" width="9.140625" style="100"/>
    <col min="13313" max="13313" width="25.7109375" style="100" customWidth="1"/>
    <col min="13314" max="13322" width="7.7109375" style="100" customWidth="1"/>
    <col min="13323" max="13323" width="25.7109375" style="100" customWidth="1"/>
    <col min="13324" max="13568" width="9.140625" style="100"/>
    <col min="13569" max="13569" width="25.7109375" style="100" customWidth="1"/>
    <col min="13570" max="13578" width="7.7109375" style="100" customWidth="1"/>
    <col min="13579" max="13579" width="25.7109375" style="100" customWidth="1"/>
    <col min="13580" max="13824" width="9.140625" style="100"/>
    <col min="13825" max="13825" width="25.7109375" style="100" customWidth="1"/>
    <col min="13826" max="13834" width="7.7109375" style="100" customWidth="1"/>
    <col min="13835" max="13835" width="25.7109375" style="100" customWidth="1"/>
    <col min="13836" max="14080" width="9.140625" style="100"/>
    <col min="14081" max="14081" width="25.7109375" style="100" customWidth="1"/>
    <col min="14082" max="14090" width="7.7109375" style="100" customWidth="1"/>
    <col min="14091" max="14091" width="25.7109375" style="100" customWidth="1"/>
    <col min="14092" max="14336" width="9.140625" style="100"/>
    <col min="14337" max="14337" width="25.7109375" style="100" customWidth="1"/>
    <col min="14338" max="14346" width="7.7109375" style="100" customWidth="1"/>
    <col min="14347" max="14347" width="25.7109375" style="100" customWidth="1"/>
    <col min="14348" max="14592" width="9.140625" style="100"/>
    <col min="14593" max="14593" width="25.7109375" style="100" customWidth="1"/>
    <col min="14594" max="14602" width="7.7109375" style="100" customWidth="1"/>
    <col min="14603" max="14603" width="25.7109375" style="100" customWidth="1"/>
    <col min="14604" max="14848" width="9.140625" style="100"/>
    <col min="14849" max="14849" width="25.7109375" style="100" customWidth="1"/>
    <col min="14850" max="14858" width="7.7109375" style="100" customWidth="1"/>
    <col min="14859" max="14859" width="25.7109375" style="100" customWidth="1"/>
    <col min="14860" max="15104" width="9.140625" style="100"/>
    <col min="15105" max="15105" width="25.7109375" style="100" customWidth="1"/>
    <col min="15106" max="15114" width="7.7109375" style="100" customWidth="1"/>
    <col min="15115" max="15115" width="25.7109375" style="100" customWidth="1"/>
    <col min="15116" max="15360" width="9.140625" style="100"/>
    <col min="15361" max="15361" width="25.7109375" style="100" customWidth="1"/>
    <col min="15362" max="15370" width="7.7109375" style="100" customWidth="1"/>
    <col min="15371" max="15371" width="25.7109375" style="100" customWidth="1"/>
    <col min="15372" max="15616" width="9.140625" style="100"/>
    <col min="15617" max="15617" width="25.7109375" style="100" customWidth="1"/>
    <col min="15618" max="15626" width="7.7109375" style="100" customWidth="1"/>
    <col min="15627" max="15627" width="25.7109375" style="100" customWidth="1"/>
    <col min="15628" max="15872" width="9.140625" style="100"/>
    <col min="15873" max="15873" width="25.7109375" style="100" customWidth="1"/>
    <col min="15874" max="15882" width="7.7109375" style="100" customWidth="1"/>
    <col min="15883" max="15883" width="25.7109375" style="100" customWidth="1"/>
    <col min="15884" max="16128" width="9.140625" style="100"/>
    <col min="16129" max="16129" width="25.7109375" style="100" customWidth="1"/>
    <col min="16130" max="16138" width="7.7109375" style="100" customWidth="1"/>
    <col min="16139" max="16139" width="25.7109375" style="100" customWidth="1"/>
    <col min="16140" max="16384" width="9.140625" style="100"/>
  </cols>
  <sheetData>
    <row r="1" spans="1:11" ht="20.25">
      <c r="A1" s="1101" t="s">
        <v>668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</row>
    <row r="2" spans="1:11" ht="15.75">
      <c r="A2" s="1103" t="s">
        <v>1379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</row>
    <row r="3" spans="1:11" ht="26.25" customHeight="1">
      <c r="A3" s="1103" t="s">
        <v>1262</v>
      </c>
      <c r="B3" s="1103"/>
      <c r="C3" s="1103"/>
      <c r="D3" s="1103"/>
      <c r="E3" s="1103"/>
      <c r="F3" s="1103"/>
      <c r="G3" s="1103"/>
      <c r="H3" s="1103"/>
      <c r="I3" s="1103"/>
      <c r="J3" s="1103"/>
      <c r="K3" s="1103"/>
    </row>
    <row r="4" spans="1:11" ht="15.75">
      <c r="A4" s="676" t="s">
        <v>202</v>
      </c>
      <c r="B4" s="673"/>
      <c r="C4" s="673"/>
      <c r="D4" s="673"/>
      <c r="E4" s="673"/>
      <c r="F4" s="673"/>
      <c r="G4" s="673"/>
      <c r="H4" s="673"/>
      <c r="I4" s="673"/>
      <c r="J4" s="673"/>
      <c r="K4" s="674" t="s">
        <v>110</v>
      </c>
    </row>
    <row r="5" spans="1:11" ht="30" customHeight="1" thickBot="1">
      <c r="A5" s="1140" t="s">
        <v>1082</v>
      </c>
      <c r="B5" s="1142" t="s">
        <v>625</v>
      </c>
      <c r="C5" s="1142"/>
      <c r="D5" s="1142"/>
      <c r="E5" s="1143" t="s">
        <v>526</v>
      </c>
      <c r="F5" s="1143"/>
      <c r="G5" s="1143"/>
      <c r="H5" s="1143" t="s">
        <v>525</v>
      </c>
      <c r="I5" s="1143"/>
      <c r="J5" s="1143"/>
      <c r="K5" s="1144" t="s">
        <v>1083</v>
      </c>
    </row>
    <row r="6" spans="1:11" ht="30" customHeight="1">
      <c r="A6" s="1141"/>
      <c r="B6" s="278" t="s">
        <v>621</v>
      </c>
      <c r="C6" s="277" t="s">
        <v>1067</v>
      </c>
      <c r="D6" s="277" t="s">
        <v>47</v>
      </c>
      <c r="E6" s="278" t="s">
        <v>46</v>
      </c>
      <c r="F6" s="277" t="s">
        <v>1067</v>
      </c>
      <c r="G6" s="277" t="s">
        <v>497</v>
      </c>
      <c r="H6" s="278" t="s">
        <v>621</v>
      </c>
      <c r="I6" s="277" t="s">
        <v>1067</v>
      </c>
      <c r="J6" s="277" t="s">
        <v>497</v>
      </c>
      <c r="K6" s="1145"/>
    </row>
    <row r="7" spans="1:11" s="2" customFormat="1" ht="24.95" customHeight="1" thickBot="1">
      <c r="A7" s="603">
        <v>2007</v>
      </c>
      <c r="B7" s="605">
        <v>9.1</v>
      </c>
      <c r="C7" s="605">
        <v>8.39</v>
      </c>
      <c r="D7" s="605">
        <v>9.68</v>
      </c>
      <c r="E7" s="605">
        <v>9.5</v>
      </c>
      <c r="F7" s="606">
        <v>9.5</v>
      </c>
      <c r="G7" s="606">
        <v>9.5</v>
      </c>
      <c r="H7" s="605">
        <v>8.5</v>
      </c>
      <c r="I7" s="606">
        <v>7.1</v>
      </c>
      <c r="J7" s="606">
        <v>9.84</v>
      </c>
      <c r="K7" s="604">
        <v>2007</v>
      </c>
    </row>
    <row r="8" spans="1:11" s="2" customFormat="1" ht="24.95" customHeight="1" thickTop="1" thickBot="1">
      <c r="A8" s="328">
        <v>2008</v>
      </c>
      <c r="B8" s="429">
        <v>9.5299999999999994</v>
      </c>
      <c r="C8" s="429">
        <v>9.4</v>
      </c>
      <c r="D8" s="429">
        <v>9.65</v>
      </c>
      <c r="E8" s="429">
        <v>10.9</v>
      </c>
      <c r="F8" s="430">
        <v>10.9</v>
      </c>
      <c r="G8" s="430">
        <v>10.8</v>
      </c>
      <c r="H8" s="429">
        <v>7.75</v>
      </c>
      <c r="I8" s="430">
        <v>7.4</v>
      </c>
      <c r="J8" s="430">
        <v>8.1</v>
      </c>
      <c r="K8" s="412">
        <v>2008</v>
      </c>
    </row>
    <row r="9" spans="1:11" s="2" customFormat="1" ht="24.95" customHeight="1" thickTop="1" thickBot="1">
      <c r="A9" s="329">
        <v>2009</v>
      </c>
      <c r="B9" s="431">
        <v>8.8000000000000007</v>
      </c>
      <c r="C9" s="431">
        <v>8.3000000000000007</v>
      </c>
      <c r="D9" s="431">
        <v>9.1999999999999993</v>
      </c>
      <c r="E9" s="431">
        <v>8.6999999999999993</v>
      </c>
      <c r="F9" s="432">
        <v>9.4</v>
      </c>
      <c r="G9" s="432">
        <v>8.1</v>
      </c>
      <c r="H9" s="431">
        <v>8.8000000000000007</v>
      </c>
      <c r="I9" s="432">
        <v>6.7</v>
      </c>
      <c r="J9" s="432">
        <v>10.9</v>
      </c>
      <c r="K9" s="413">
        <v>2009</v>
      </c>
    </row>
    <row r="10" spans="1:11" s="2" customFormat="1" ht="24.95" customHeight="1" thickTop="1" thickBot="1">
      <c r="A10" s="328">
        <v>2010</v>
      </c>
      <c r="B10" s="429">
        <v>8.5</v>
      </c>
      <c r="C10" s="429">
        <v>7.9</v>
      </c>
      <c r="D10" s="429">
        <v>9</v>
      </c>
      <c r="E10" s="429">
        <v>8.6999999999999993</v>
      </c>
      <c r="F10" s="430">
        <v>7.9</v>
      </c>
      <c r="G10" s="430">
        <v>9.4</v>
      </c>
      <c r="H10" s="429">
        <v>8.1</v>
      </c>
      <c r="I10" s="430">
        <v>8</v>
      </c>
      <c r="J10" s="430">
        <v>8.3000000000000007</v>
      </c>
      <c r="K10" s="412">
        <v>2010</v>
      </c>
    </row>
    <row r="11" spans="1:11" s="2" customFormat="1" ht="24.95" customHeight="1" thickTop="1" thickBot="1">
      <c r="A11" s="329">
        <v>2011</v>
      </c>
      <c r="B11" s="431">
        <v>9</v>
      </c>
      <c r="C11" s="431">
        <v>8.3000000000000007</v>
      </c>
      <c r="D11" s="431">
        <v>9.6</v>
      </c>
      <c r="E11" s="431">
        <v>9.4</v>
      </c>
      <c r="F11" s="432">
        <v>8.5</v>
      </c>
      <c r="G11" s="432">
        <v>10.4</v>
      </c>
      <c r="H11" s="431">
        <v>8.1999999999999993</v>
      </c>
      <c r="I11" s="432">
        <v>8</v>
      </c>
      <c r="J11" s="432">
        <v>8.4</v>
      </c>
      <c r="K11" s="413">
        <v>2011</v>
      </c>
    </row>
    <row r="12" spans="1:11" s="2" customFormat="1" ht="24.95" customHeight="1" thickTop="1" thickBot="1">
      <c r="A12" s="328">
        <v>2012</v>
      </c>
      <c r="B12" s="429">
        <v>8.8000000000000007</v>
      </c>
      <c r="C12" s="429">
        <v>7.1</v>
      </c>
      <c r="D12" s="429">
        <v>10.4</v>
      </c>
      <c r="E12" s="429">
        <v>8.9</v>
      </c>
      <c r="F12" s="430">
        <v>6.9</v>
      </c>
      <c r="G12" s="430">
        <v>10.9</v>
      </c>
      <c r="H12" s="429">
        <v>8.5</v>
      </c>
      <c r="I12" s="430">
        <v>7.6</v>
      </c>
      <c r="J12" s="430">
        <v>9.3000000000000007</v>
      </c>
      <c r="K12" s="412">
        <v>2012</v>
      </c>
    </row>
    <row r="13" spans="1:11" s="2" customFormat="1" ht="24.95" customHeight="1" thickTop="1" thickBot="1">
      <c r="A13" s="329">
        <v>2013</v>
      </c>
      <c r="B13" s="431">
        <v>7.8</v>
      </c>
      <c r="C13" s="431">
        <v>6</v>
      </c>
      <c r="D13" s="431">
        <v>9.6</v>
      </c>
      <c r="E13" s="431">
        <v>6.9</v>
      </c>
      <c r="F13" s="432">
        <v>5</v>
      </c>
      <c r="G13" s="432">
        <v>9</v>
      </c>
      <c r="H13" s="431">
        <v>8.6999999999999993</v>
      </c>
      <c r="I13" s="432">
        <v>6.6</v>
      </c>
      <c r="J13" s="432">
        <v>10.7</v>
      </c>
      <c r="K13" s="413">
        <v>2013</v>
      </c>
    </row>
    <row r="14" spans="1:11" s="2" customFormat="1" ht="24.95" customHeight="1" thickTop="1" thickBot="1">
      <c r="A14" s="328">
        <v>2014</v>
      </c>
      <c r="B14" s="429">
        <v>8.1</v>
      </c>
      <c r="C14" s="429">
        <v>7.7</v>
      </c>
      <c r="D14" s="429">
        <v>8.4</v>
      </c>
      <c r="E14" s="429">
        <v>7.9</v>
      </c>
      <c r="F14" s="430">
        <v>7.2</v>
      </c>
      <c r="G14" s="430">
        <v>8.6999999999999993</v>
      </c>
      <c r="H14" s="429">
        <v>8.3000000000000007</v>
      </c>
      <c r="I14" s="430">
        <v>8.8000000000000007</v>
      </c>
      <c r="J14" s="430">
        <v>7.8</v>
      </c>
      <c r="K14" s="412">
        <v>2014</v>
      </c>
    </row>
    <row r="15" spans="1:11" s="2" customFormat="1" ht="24.95" customHeight="1" thickTop="1" thickBot="1">
      <c r="A15" s="329">
        <v>2015</v>
      </c>
      <c r="B15" s="431">
        <v>9.0151002929907591</v>
      </c>
      <c r="C15" s="431">
        <v>8.7611435597909626</v>
      </c>
      <c r="D15" s="431">
        <v>9.2578986039676714</v>
      </c>
      <c r="E15" s="431">
        <v>8.597235825443466</v>
      </c>
      <c r="F15" s="432">
        <v>7.9029385574354416</v>
      </c>
      <c r="G15" s="432">
        <v>9.2612305727059816</v>
      </c>
      <c r="H15" s="431">
        <v>9.9466278505579808</v>
      </c>
      <c r="I15" s="432">
        <v>10.675273088381331</v>
      </c>
      <c r="J15" s="432">
        <v>9.2504743833017073</v>
      </c>
      <c r="K15" s="413">
        <v>2015</v>
      </c>
    </row>
    <row r="16" spans="1:11" s="2" customFormat="1" ht="24.95" customHeight="1" thickTop="1">
      <c r="A16" s="330">
        <v>2016</v>
      </c>
      <c r="B16" s="798">
        <v>7.1</v>
      </c>
      <c r="C16" s="798">
        <v>7</v>
      </c>
      <c r="D16" s="798">
        <v>7.2</v>
      </c>
      <c r="E16" s="798">
        <v>7</v>
      </c>
      <c r="F16" s="799">
        <v>7</v>
      </c>
      <c r="G16" s="799">
        <v>7.1</v>
      </c>
      <c r="H16" s="798">
        <v>7.2</v>
      </c>
      <c r="I16" s="799">
        <v>6.9</v>
      </c>
      <c r="J16" s="799">
        <v>7.5</v>
      </c>
      <c r="K16" s="414">
        <v>2016</v>
      </c>
    </row>
    <row r="17" spans="1:11" ht="24.95" customHeight="1">
      <c r="A17" s="14"/>
      <c r="B17" s="15"/>
      <c r="C17" s="15"/>
      <c r="D17" s="15"/>
      <c r="E17" s="15"/>
      <c r="F17" s="16"/>
      <c r="G17" s="16"/>
      <c r="H17" s="15"/>
      <c r="I17" s="16"/>
    </row>
    <row r="18" spans="1:11" ht="24.95" customHeight="1">
      <c r="A18" s="14"/>
      <c r="B18" s="15"/>
      <c r="C18" s="15"/>
      <c r="D18" s="15"/>
      <c r="E18" s="15"/>
      <c r="F18" s="16"/>
      <c r="G18" s="16"/>
      <c r="H18" s="15"/>
      <c r="I18" s="16"/>
      <c r="J18" s="17"/>
      <c r="K18" s="14"/>
    </row>
    <row r="19" spans="1:11" ht="21" customHeight="1"/>
    <row r="20" spans="1:11" ht="21" customHeight="1"/>
    <row r="21" spans="1:11" ht="30">
      <c r="A21" s="18" t="s">
        <v>203</v>
      </c>
      <c r="B21" s="18" t="s">
        <v>204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 2016</EnglishTitle>
    <PublishingRollupImage xmlns="http://schemas.microsoft.com/sharepoint/v3" xsi:nil="true"/>
    <TaxCatchAll xmlns="b1657202-86a7-46c3-ba71-02bb0da5a392"/>
    <DocType xmlns="b1657202-86a7-46c3-ba71-02bb0da5a392">
      <Value>Publication</Value>
    </DocType>
    <DocumentDescription xmlns="b1657202-86a7-46c3-ba71-02bb0da5a392">النشرة السنوية للإحصاءات الحيوية المواليد والوفيات 2016</DocumentDescription>
    <TaxKeywordTaxHTField xmlns="b1657202-86a7-46c3-ba71-02bb0da5a392">
      <Terms xmlns="http://schemas.microsoft.com/office/infopath/2007/PartnerControls"/>
    </TaxKeywordTaxHTField>
    <Year xmlns="b1657202-86a7-46c3-ba71-02bb0da5a392">2016</Year>
    <PublishingStartDate xmlns="http://schemas.microsoft.com/sharepoint/v3">2018-02-06T21:00:00+00:00</PublishingStartDate>
    <Visible xmlns="b1657202-86a7-46c3-ba71-02bb0da5a392">true</Visible>
    <ArabicTitle xmlns="b1657202-86a7-46c3-ba71-02bb0da5a392">النشرة السنوية للإحصاءات الحيوية المواليد والوفيات 2016</ArabicTitle>
    <DocumentDescription0 xmlns="423524d6-f9d7-4b47-aadf-7b8f6888b7b0">Vital Statistics Annual Bulletin Births and Deaths&amp;nbsp; 2016</DocumentDescription0>
    <DocPeriodicity xmlns="423524d6-f9d7-4b47-aadf-7b8f6888b7b0">Annual</DocPeriodicity>
  </documentManagement>
</p:properties>
</file>

<file path=customXml/itemProps1.xml><?xml version="1.0" encoding="utf-8"?>
<ds:datastoreItem xmlns:ds="http://schemas.openxmlformats.org/officeDocument/2006/customXml" ds:itemID="{2C01C45C-3522-43B5-8805-849FA05FD6C5}"/>
</file>

<file path=customXml/itemProps2.xml><?xml version="1.0" encoding="utf-8"?>
<ds:datastoreItem xmlns:ds="http://schemas.openxmlformats.org/officeDocument/2006/customXml" ds:itemID="{9862079A-F166-4E8A-A47C-6C57A6C348C9}"/>
</file>

<file path=customXml/itemProps3.xml><?xml version="1.0" encoding="utf-8"?>
<ds:datastoreItem xmlns:ds="http://schemas.openxmlformats.org/officeDocument/2006/customXml" ds:itemID="{B849FD64-2FCB-402D-873A-81C3FDE9E7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56</vt:i4>
      </vt:variant>
    </vt:vector>
  </HeadingPairs>
  <TitlesOfParts>
    <vt:vector size="152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B15-4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</vt:lpstr>
      <vt:lpstr>D-9-1</vt:lpstr>
      <vt:lpstr>D-9-2</vt:lpstr>
      <vt:lpstr>D-9-3</vt:lpstr>
      <vt:lpstr>D-10</vt:lpstr>
      <vt:lpstr>D-11-1</vt:lpstr>
      <vt:lpstr>D-11-2</vt:lpstr>
      <vt:lpstr>D-11-3</vt:lpstr>
      <vt:lpstr>D-12</vt:lpstr>
      <vt:lpstr>D-13-1</vt:lpstr>
      <vt:lpstr>D-13-2</vt:lpstr>
      <vt:lpstr>D-13-3</vt:lpstr>
      <vt:lpstr>chapter4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chapter5</vt:lpstr>
      <vt:lpstr>DP-1</vt:lpstr>
      <vt:lpstr>DP-2</vt:lpstr>
      <vt:lpstr>DP-3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'B10'!Print_Area</vt:lpstr>
      <vt:lpstr>'B11'!Print_Area</vt:lpstr>
      <vt:lpstr>'B13-3'!Print_Area</vt:lpstr>
      <vt:lpstr>'B15-3'!Print_Area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chapter2!Print_Area</vt:lpstr>
      <vt:lpstr>chapter3!Print_Area</vt:lpstr>
      <vt:lpstr>chapter4!Print_Area</vt:lpstr>
      <vt:lpstr>chapter5!Print_Area</vt:lpstr>
      <vt:lpstr>Cont!Print_Area</vt:lpstr>
      <vt:lpstr>'D-1'!Print_Area</vt:lpstr>
      <vt:lpstr>'D-10'!Print_Area</vt:lpstr>
      <vt:lpstr>'D-11-1'!Print_Area</vt:lpstr>
      <vt:lpstr>'D-11-2'!Print_Area</vt:lpstr>
      <vt:lpstr>'D-11-3'!Print_Area</vt:lpstr>
      <vt:lpstr>'D-12'!Print_Area</vt:lpstr>
      <vt:lpstr>'D-13-1'!Print_Area</vt:lpstr>
      <vt:lpstr>'D-13-2'!Print_Area</vt:lpstr>
      <vt:lpstr>'D-13-3'!Print_Area</vt:lpstr>
      <vt:lpstr>'D-2'!Print_Area</vt:lpstr>
      <vt:lpstr>'D-3'!Print_Area</vt:lpstr>
      <vt:lpstr>'D-4'!Print_Area</vt:lpstr>
      <vt:lpstr>'D-6'!Print_Area</vt:lpstr>
      <vt:lpstr>'DP-1'!Print_Area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Cont!Print_Titles</vt:lpstr>
      <vt:lpstr>'D-13-1'!Print_Titles</vt:lpstr>
      <vt:lpstr>'D-13-2'!Print_Titles</vt:lpstr>
      <vt:lpstr>'D-13-3'!Print_Titles</vt:lpstr>
      <vt:lpstr>'D-8'!Print_Titles</vt:lpstr>
      <vt:lpstr>'D-9-1'!Print_Titles</vt:lpstr>
      <vt:lpstr>'D-9-2'!Print_Titles</vt:lpstr>
      <vt:lpstr>'D-9-3'!Print_Titles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Deaths&amp;nbsp; 2016</dc:title>
  <dc:creator>oedris</dc:creator>
  <cp:keywords/>
  <cp:lastModifiedBy>Maryam mohamed Yaqoob</cp:lastModifiedBy>
  <cp:lastPrinted>2018-01-14T06:27:29Z</cp:lastPrinted>
  <dcterms:created xsi:type="dcterms:W3CDTF">2010-07-20T08:15:48Z</dcterms:created>
  <dcterms:modified xsi:type="dcterms:W3CDTF">2018-02-07T09:32:53Z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/>
  </property>
  <property fmtid="{D5CDD505-2E9C-101B-9397-08002B2CF9AE}" pid="4" name="CategoryDescription">
    <vt:lpwstr>Vital Statistics Annual Bulletin Births and Deaths&amp;nbsp; 2016</vt:lpwstr>
  </property>
</Properties>
</file>